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codeName="ThisWorkbook" defaultThemeVersion="166925"/>
  <mc:AlternateContent xmlns:mc="http://schemas.openxmlformats.org/markup-compatibility/2006">
    <mc:Choice Requires="x15">
      <x15ac:absPath xmlns:x15ac="http://schemas.microsoft.com/office/spreadsheetml/2010/11/ac" url="C:\Users\Julia Weissenberger\Documents\PTAC\2019\"/>
    </mc:Choice>
  </mc:AlternateContent>
  <xr:revisionPtr revIDLastSave="0" documentId="8_{7BA98682-61AA-4761-8527-7C038FE8A0D9}" xr6:coauthVersionLast="47" xr6:coauthVersionMax="47" xr10:uidLastSave="{00000000-0000-0000-0000-000000000000}"/>
  <bookViews>
    <workbookView xWindow="57480" yWindow="-120" windowWidth="38640" windowHeight="21120" firstSheet="1" activeTab="1" xr2:uid="{3CADC4BF-C859-4E9A-8D05-7F67D41ED222}"/>
  </bookViews>
  <sheets>
    <sheet name="Risk Mitigations" sheetId="6" state="hidden" r:id="rId1"/>
    <sheet name="Introduction" sheetId="5" r:id="rId2"/>
    <sheet name="Lookup Tables" sheetId="1" r:id="rId3"/>
    <sheet name="1. Consequence Score" sheetId="2" r:id="rId4"/>
    <sheet name="2. Likelihood Score" sheetId="8" r:id="rId5"/>
    <sheet name="3. Risk Assessment" sheetId="4" r:id="rId6"/>
    <sheet name="Likelihood Questions (ref)" sheetId="9" r:id="rId7"/>
  </sheets>
  <definedNames>
    <definedName name="_xlnm._FilterDatabase" localSheetId="5" hidden="1">'3. Risk Assessment'!$C$2:$C$9</definedName>
    <definedName name="Distance">#REF!</definedName>
    <definedName name="_xlnm.Print_Area" localSheetId="6">'Likelihood Questions (ref)'!#REF!</definedName>
    <definedName name="Produced_water">'Lookup Tables'!$B$5:$B$7</definedName>
    <definedName name="Source">'Lookup Tables'!$B$5:$B$7</definedName>
    <definedName name="Source1">'Lookup Tables'!$B$5:$B$7</definedName>
    <definedName name="Water">'Lookup Tables'!$B$5:$B$6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9" i="9" l="1"/>
  <c r="H15" i="2" l="1"/>
  <c r="I15" i="2" s="1"/>
  <c r="F13" i="2" l="1"/>
  <c r="F15" i="2" l="1"/>
  <c r="F8" i="2"/>
  <c r="G8" i="2" s="1"/>
  <c r="F16" i="2"/>
  <c r="G14" i="8"/>
  <c r="E39" i="1" s="1"/>
  <c r="G15" i="8"/>
  <c r="H15" i="8" s="1"/>
  <c r="G21" i="8"/>
  <c r="E40" i="1" s="1"/>
  <c r="G23" i="8"/>
  <c r="G24" i="8"/>
  <c r="H24" i="8" s="1"/>
  <c r="G26" i="8"/>
  <c r="G27" i="8"/>
  <c r="H27" i="8" s="1"/>
  <c r="G28" i="8"/>
  <c r="H28" i="8" s="1"/>
  <c r="G29" i="8"/>
  <c r="H29" i="8" s="1"/>
  <c r="E12" i="2"/>
  <c r="F12" i="2" s="1"/>
  <c r="G12" i="2" s="1"/>
  <c r="H8" i="2"/>
  <c r="I8" i="2" s="1"/>
  <c r="G12" i="8"/>
  <c r="G13" i="8"/>
  <c r="H13" i="8" s="1"/>
  <c r="F14" i="2"/>
  <c r="G14" i="2" s="1"/>
  <c r="G13" i="2"/>
  <c r="G18" i="8"/>
  <c r="H18" i="8" s="1"/>
  <c r="G16" i="8"/>
  <c r="H16" i="8" s="1"/>
  <c r="G17" i="8"/>
  <c r="H17" i="8" s="1"/>
  <c r="C8" i="6"/>
  <c r="C45" i="6"/>
  <c r="C46" i="6"/>
  <c r="C47" i="6"/>
  <c r="C48" i="6"/>
  <c r="C49" i="6"/>
  <c r="C50" i="6"/>
  <c r="C51" i="6"/>
  <c r="C52" i="6"/>
  <c r="C53" i="6"/>
  <c r="C54" i="6"/>
  <c r="C55" i="6"/>
  <c r="C56" i="6"/>
  <c r="C57" i="6"/>
  <c r="C58" i="6"/>
  <c r="C59" i="6"/>
  <c r="C60" i="6"/>
  <c r="C61" i="6"/>
  <c r="C62" i="6"/>
  <c r="C63" i="6"/>
  <c r="C64" i="6"/>
  <c r="C44" i="6"/>
  <c r="C35" i="6"/>
  <c r="C36" i="6"/>
  <c r="C37" i="6"/>
  <c r="C38" i="6"/>
  <c r="C39" i="6"/>
  <c r="C40" i="6"/>
  <c r="C9" i="6"/>
  <c r="C10" i="6"/>
  <c r="C11" i="6"/>
  <c r="C12" i="6"/>
  <c r="C13" i="6"/>
  <c r="C14" i="6"/>
  <c r="C15" i="6"/>
  <c r="C16" i="6"/>
  <c r="C17" i="6"/>
  <c r="C18" i="6"/>
  <c r="C19" i="6"/>
  <c r="C20" i="6"/>
  <c r="C21" i="6"/>
  <c r="C22" i="6"/>
  <c r="C23" i="6"/>
  <c r="C24" i="6"/>
  <c r="C25" i="6"/>
  <c r="C26" i="6"/>
  <c r="C27" i="6"/>
  <c r="C28" i="6"/>
  <c r="C29" i="6"/>
  <c r="C30" i="6"/>
  <c r="C31" i="6"/>
  <c r="C67" i="6"/>
  <c r="C68" i="6"/>
  <c r="C69" i="6"/>
  <c r="C70" i="6"/>
  <c r="C71" i="6"/>
  <c r="C72" i="6"/>
  <c r="C73" i="6"/>
  <c r="C74" i="6"/>
  <c r="C75" i="6"/>
  <c r="C76" i="6"/>
  <c r="C77" i="6"/>
  <c r="C78" i="6"/>
  <c r="C79" i="6"/>
  <c r="C80" i="6"/>
  <c r="C81" i="6"/>
  <c r="C82" i="6"/>
  <c r="C83" i="6"/>
  <c r="C84" i="6"/>
  <c r="C85" i="6"/>
  <c r="C65" i="6"/>
  <c r="C66" i="6"/>
  <c r="C41" i="6"/>
  <c r="C42" i="6"/>
  <c r="C32" i="6"/>
  <c r="C33" i="6"/>
  <c r="D44" i="6"/>
  <c r="D45" i="6"/>
  <c r="D46" i="6"/>
  <c r="D47" i="6"/>
  <c r="D48" i="6"/>
  <c r="D49" i="6"/>
  <c r="D50" i="6"/>
  <c r="D51" i="6"/>
  <c r="D52" i="6"/>
  <c r="D53" i="6"/>
  <c r="D54" i="6"/>
  <c r="D55" i="6"/>
  <c r="D56" i="6"/>
  <c r="D57" i="6"/>
  <c r="D58" i="6"/>
  <c r="D59" i="6"/>
  <c r="D60" i="6"/>
  <c r="D61" i="6"/>
  <c r="D62" i="6"/>
  <c r="D63" i="6"/>
  <c r="D64" i="6"/>
  <c r="D65" i="6"/>
  <c r="D66" i="6"/>
  <c r="D67" i="6"/>
  <c r="D68" i="6"/>
  <c r="D69" i="6"/>
  <c r="D70" i="6"/>
  <c r="D71" i="6"/>
  <c r="D72" i="6"/>
  <c r="D73" i="6"/>
  <c r="D74" i="6"/>
  <c r="D75" i="6"/>
  <c r="D76" i="6"/>
  <c r="D77" i="6"/>
  <c r="D78" i="6"/>
  <c r="D79" i="6"/>
  <c r="D80" i="6"/>
  <c r="D81" i="6"/>
  <c r="D82" i="6"/>
  <c r="D83" i="6"/>
  <c r="D84" i="6"/>
  <c r="D85" i="6"/>
  <c r="D36" i="6"/>
  <c r="D37" i="6"/>
  <c r="D38" i="6"/>
  <c r="D39" i="6"/>
  <c r="D40" i="6"/>
  <c r="D41" i="6"/>
  <c r="D42" i="6"/>
  <c r="D35" i="6"/>
  <c r="D31" i="6"/>
  <c r="D9" i="6"/>
  <c r="D10" i="6"/>
  <c r="D11" i="6"/>
  <c r="D12" i="6"/>
  <c r="D13" i="6"/>
  <c r="D14" i="6"/>
  <c r="D15" i="6"/>
  <c r="D16" i="6"/>
  <c r="D17" i="6"/>
  <c r="D18" i="6"/>
  <c r="D19" i="6"/>
  <c r="D20" i="6"/>
  <c r="D21" i="6"/>
  <c r="D22" i="6"/>
  <c r="D23" i="6"/>
  <c r="D24" i="6"/>
  <c r="D25" i="6"/>
  <c r="D26" i="6"/>
  <c r="D27" i="6"/>
  <c r="D28" i="6"/>
  <c r="D29" i="6"/>
  <c r="D30" i="6"/>
  <c r="D8" i="6"/>
  <c r="C86" i="6"/>
  <c r="C87" i="6"/>
  <c r="C88" i="6"/>
  <c r="C89" i="6"/>
  <c r="C90" i="6"/>
  <c r="C91" i="6"/>
  <c r="C92" i="6"/>
  <c r="C93" i="6"/>
  <c r="C94" i="6"/>
  <c r="C95" i="6"/>
  <c r="C96" i="6"/>
  <c r="C97" i="6"/>
  <c r="C98" i="6"/>
  <c r="C99" i="6"/>
  <c r="C100" i="6"/>
  <c r="C101" i="6"/>
  <c r="C102" i="6"/>
  <c r="C103" i="6"/>
  <c r="C104" i="6"/>
  <c r="C105" i="6"/>
  <c r="C106" i="6"/>
  <c r="C107" i="6"/>
  <c r="C108" i="6"/>
  <c r="C109" i="6"/>
  <c r="C110" i="6"/>
  <c r="C111" i="6"/>
  <c r="C112" i="6"/>
  <c r="C113" i="6"/>
  <c r="C114" i="6"/>
  <c r="C115" i="6"/>
  <c r="C116" i="6"/>
  <c r="C117" i="6"/>
  <c r="C118" i="6"/>
  <c r="C119" i="6"/>
  <c r="C120" i="6"/>
  <c r="C121" i="6"/>
  <c r="C122" i="6"/>
  <c r="C123" i="6"/>
  <c r="C124" i="6"/>
  <c r="C125" i="6"/>
  <c r="C126" i="6"/>
  <c r="C127" i="6"/>
  <c r="C128" i="6"/>
  <c r="C129" i="6"/>
  <c r="C130" i="6"/>
  <c r="C131" i="6"/>
  <c r="C132" i="6"/>
  <c r="C133" i="6"/>
  <c r="C134" i="6"/>
  <c r="C135" i="6"/>
  <c r="C136" i="6"/>
  <c r="C137" i="6"/>
  <c r="C138" i="6"/>
  <c r="C139" i="6"/>
  <c r="C140" i="6"/>
  <c r="C141" i="6"/>
  <c r="C142" i="6"/>
  <c r="C143" i="6"/>
  <c r="C144" i="6"/>
  <c r="C145" i="6"/>
  <c r="C146" i="6"/>
  <c r="C147" i="6"/>
  <c r="C148" i="6"/>
  <c r="C149" i="6"/>
  <c r="C150" i="6"/>
  <c r="C151" i="6"/>
  <c r="C152" i="6"/>
  <c r="C153" i="6"/>
  <c r="C154" i="6"/>
  <c r="C155" i="6"/>
  <c r="C156" i="6"/>
  <c r="C157" i="6"/>
  <c r="C158" i="6"/>
  <c r="C159" i="6"/>
  <c r="C160" i="6"/>
  <c r="C161" i="6"/>
  <c r="C162" i="6"/>
  <c r="C163" i="6"/>
  <c r="C164" i="6"/>
  <c r="C165" i="6"/>
  <c r="C166" i="6"/>
  <c r="C167" i="6"/>
  <c r="C168" i="6"/>
  <c r="C169" i="6"/>
  <c r="C170" i="6"/>
  <c r="C171" i="6"/>
  <c r="C172" i="6"/>
  <c r="C173" i="6"/>
  <c r="C174" i="6"/>
  <c r="C175" i="6"/>
  <c r="C176" i="6"/>
  <c r="C177" i="6"/>
  <c r="C178" i="6"/>
  <c r="C179" i="6"/>
  <c r="C180" i="6"/>
  <c r="C181" i="6"/>
  <c r="C182" i="6"/>
  <c r="C183" i="6"/>
  <c r="C184" i="6"/>
  <c r="C185" i="6"/>
  <c r="C186" i="6"/>
  <c r="C187" i="6"/>
  <c r="C188" i="6"/>
  <c r="C189" i="6"/>
  <c r="C190" i="6"/>
  <c r="C191" i="6"/>
  <c r="C192" i="6"/>
  <c r="C193" i="6"/>
  <c r="C194" i="6"/>
  <c r="C195" i="6"/>
  <c r="C196" i="6"/>
  <c r="C197" i="6"/>
  <c r="C198" i="6"/>
  <c r="C199" i="6"/>
  <c r="C200" i="6"/>
  <c r="C201" i="6"/>
  <c r="C202" i="6"/>
  <c r="C203" i="6"/>
  <c r="C204" i="6"/>
  <c r="C205" i="6"/>
  <c r="C206" i="6"/>
  <c r="C207" i="6"/>
  <c r="C208" i="6"/>
  <c r="C209" i="6"/>
  <c r="D40" i="1" l="1"/>
  <c r="D39" i="1"/>
  <c r="H14" i="8"/>
  <c r="C39" i="1"/>
  <c r="H12" i="8"/>
  <c r="G15" i="2"/>
  <c r="M16" i="2"/>
  <c r="D42" i="1"/>
  <c r="E42" i="1"/>
  <c r="H26" i="8"/>
  <c r="C42" i="1"/>
  <c r="D41" i="1"/>
  <c r="H23" i="8"/>
  <c r="E41" i="1"/>
  <c r="C41" i="1"/>
  <c r="C40" i="1"/>
  <c r="H21" i="8"/>
  <c r="M12" i="2"/>
  <c r="G16" i="2"/>
  <c r="M10" i="2"/>
  <c r="N10" i="2" s="1"/>
  <c r="E9" i="4" s="1"/>
  <c r="M14" i="2"/>
  <c r="N14" i="2" s="1"/>
  <c r="E11" i="4" s="1"/>
  <c r="E44" i="1" l="1"/>
  <c r="I58" i="1" s="1"/>
  <c r="G11" i="4" s="1"/>
  <c r="D44" i="1"/>
  <c r="L17" i="8" s="1"/>
  <c r="F10" i="4" s="1"/>
  <c r="C44" i="1"/>
  <c r="L16" i="8" s="1"/>
  <c r="F9" i="4" s="1"/>
  <c r="N12" i="2"/>
  <c r="E10" i="4" s="1"/>
  <c r="L18" i="8" l="1"/>
  <c r="F11" i="4" s="1"/>
  <c r="I57" i="1"/>
  <c r="G10" i="4" s="1"/>
  <c r="I56" i="1"/>
  <c r="G9" i="4" s="1"/>
</calcChain>
</file>

<file path=xl/sharedStrings.xml><?xml version="1.0" encoding="utf-8"?>
<sst xmlns="http://schemas.openxmlformats.org/spreadsheetml/2006/main" count="423" uniqueCount="204">
  <si>
    <t>SAR (meq/L)</t>
  </si>
  <si>
    <t>Chloride (mg/L)</t>
  </si>
  <si>
    <t>&gt;25</t>
  </si>
  <si>
    <t>Water Quality parameter</t>
  </si>
  <si>
    <t>Concentration</t>
  </si>
  <si>
    <t>Sodium (mg/L)</t>
  </si>
  <si>
    <t>Calcium (mg/L)</t>
  </si>
  <si>
    <t>Magnesium (mg/L)</t>
  </si>
  <si>
    <t>&lt;10</t>
  </si>
  <si>
    <t>&lt;640</t>
  </si>
  <si>
    <t>640-2500</t>
  </si>
  <si>
    <t>&gt;2500</t>
  </si>
  <si>
    <t>ND</t>
  </si>
  <si>
    <t>Yes</t>
  </si>
  <si>
    <t>Receptor Type</t>
  </si>
  <si>
    <t>Hazard</t>
  </si>
  <si>
    <t>Human Health</t>
  </si>
  <si>
    <t>How to use the Risk Tool</t>
  </si>
  <si>
    <t>Step 1 - Enter the Water quality data</t>
  </si>
  <si>
    <t>Sheet Instructions/Explanation:</t>
  </si>
  <si>
    <t>Sheet Instructions/Explanation</t>
  </si>
  <si>
    <t>Mitigation in place</t>
  </si>
  <si>
    <t>Probability of failure</t>
  </si>
  <si>
    <r>
      <rPr>
        <b/>
        <sz val="11"/>
        <color theme="1"/>
        <rFont val="Calibri"/>
        <family val="2"/>
        <scheme val="minor"/>
      </rPr>
      <t>Sheet Explanation</t>
    </r>
    <r>
      <rPr>
        <sz val="11"/>
        <color theme="1"/>
        <rFont val="Calibri"/>
        <family val="2"/>
        <scheme val="minor"/>
      </rPr>
      <t xml:space="preserve">: 
</t>
    </r>
  </si>
  <si>
    <t>Overall Risk Score</t>
  </si>
  <si>
    <t>N/A</t>
  </si>
  <si>
    <t>Consequence Level</t>
  </si>
  <si>
    <t>pH</t>
  </si>
  <si>
    <t>Cl (mg/L)</t>
  </si>
  <si>
    <t>E-Coli (cfu/100ml)</t>
  </si>
  <si>
    <t>Oil &amp; grease</t>
  </si>
  <si>
    <t>Low</t>
  </si>
  <si>
    <t>&lt;320</t>
  </si>
  <si>
    <t>6.5-9</t>
  </si>
  <si>
    <t>Meets SWQG</t>
  </si>
  <si>
    <t>Medium</t>
  </si>
  <si>
    <t>320-900</t>
  </si>
  <si>
    <t>5.5-6.4</t>
  </si>
  <si>
    <t>High</t>
  </si>
  <si>
    <t>&gt;900</t>
  </si>
  <si>
    <t>&lt;5.5  or &gt;9</t>
  </si>
  <si>
    <t>Does not Meet SWQG</t>
  </si>
  <si>
    <t>&gt;0</t>
  </si>
  <si>
    <t>Receptor category</t>
  </si>
  <si>
    <t>Aquatic Life</t>
  </si>
  <si>
    <t>Human</t>
  </si>
  <si>
    <t>Terrestrial Plants</t>
  </si>
  <si>
    <t>Receptor Consequence Score</t>
  </si>
  <si>
    <t>Receptor Category</t>
  </si>
  <si>
    <t>Overall Consequence Score</t>
  </si>
  <si>
    <t>#</t>
  </si>
  <si>
    <t>Potential Receptor</t>
  </si>
  <si>
    <t>Question</t>
  </si>
  <si>
    <t>1.A.</t>
  </si>
  <si>
    <t>Proximity</t>
  </si>
  <si>
    <t>1.B.</t>
  </si>
  <si>
    <t>1.C.</t>
  </si>
  <si>
    <t>1.D.</t>
  </si>
  <si>
    <t>1.E.</t>
  </si>
  <si>
    <t>All</t>
  </si>
  <si>
    <t>1.F.</t>
  </si>
  <si>
    <t>Does the project's transportation route include any water body crossings?</t>
  </si>
  <si>
    <t>Response</t>
  </si>
  <si>
    <t>Duration</t>
  </si>
  <si>
    <t>3.A.</t>
  </si>
  <si>
    <t>Materials</t>
  </si>
  <si>
    <t>3.B.</t>
  </si>
  <si>
    <t>4.A.</t>
  </si>
  <si>
    <t>Operations</t>
  </si>
  <si>
    <t>What is the planned flow rate?</t>
  </si>
  <si>
    <t>4.B.</t>
  </si>
  <si>
    <t>4.C.</t>
  </si>
  <si>
    <t>4.D.</t>
  </si>
  <si>
    <t>4.E.</t>
  </si>
  <si>
    <t>Likelihood Score</t>
  </si>
  <si>
    <t>Likelihood rating</t>
  </si>
  <si>
    <t>Receptor Likelihood Score</t>
  </si>
  <si>
    <t>Likelihood Level</t>
  </si>
  <si>
    <t xml:space="preserve">Human </t>
  </si>
  <si>
    <t>Aquatic life</t>
  </si>
  <si>
    <t>Terrestrial plants</t>
  </si>
  <si>
    <t>Suggested Mitigations</t>
  </si>
  <si>
    <t>Mitigation</t>
  </si>
  <si>
    <t>Likelihood</t>
  </si>
  <si>
    <t>Consequence</t>
  </si>
  <si>
    <t>Risk Matrix</t>
  </si>
  <si>
    <t>L</t>
  </si>
  <si>
    <t>M</t>
  </si>
  <si>
    <t>H</t>
  </si>
  <si>
    <t>Receptor</t>
  </si>
  <si>
    <t>Likelihood Category</t>
  </si>
  <si>
    <t>Overall Receptor Risk Level</t>
  </si>
  <si>
    <t>Step 2 - Answer the Likelihood questionaire</t>
  </si>
  <si>
    <t>Low (1-2)</t>
  </si>
  <si>
    <t>Medium (2-4)</t>
  </si>
  <si>
    <t>Scoring Risk Matrix Ranges</t>
  </si>
  <si>
    <t>Sheet Notes</t>
  </si>
  <si>
    <t>Notes</t>
  </si>
  <si>
    <t>Below are the consequence limits used to calculate the consequence score for each receptor. This table feeds the calculations in the Consequence Score sheet</t>
  </si>
  <si>
    <t>Primary Receptor Consequence Score</t>
  </si>
  <si>
    <t>Secondary Receptor</t>
  </si>
  <si>
    <t>Primary Receptor Consequence Level</t>
  </si>
  <si>
    <t>Secondary Receptor Consequence Score</t>
  </si>
  <si>
    <t>Secondary Receptor Consequence Level</t>
  </si>
  <si>
    <t>5.0-8.0</t>
  </si>
  <si>
    <t>8.0-9.0</t>
  </si>
  <si>
    <t>&lt;5  or &gt;9</t>
  </si>
  <si>
    <t xml:space="preserve">Primary Receptor </t>
  </si>
  <si>
    <t>The consequence and likelihood scores calculated in the previous steps are compiled here and an overall risk score and overall risk level assigned for each receptor, based on the Risk Matrix provided</t>
  </si>
  <si>
    <t>This sheet contains the calculation tables necessary to determine the scores for Consequence, Likelihood and Overall Risk for each receptor category
No user input is required for this sheet</t>
  </si>
  <si>
    <t>10-25</t>
  </si>
  <si>
    <t>Is the planned maximum system pressure within 20% of the transportation material's burst pressure?</t>
  </si>
  <si>
    <t>Does the maximum volume contained in a length of pipe/hose exceed 30m3 (diameter and length of longest pipe/hose section)?</t>
  </si>
  <si>
    <t>1. Consequence Limits</t>
  </si>
  <si>
    <t>1.1 Primary Receptor Limits</t>
  </si>
  <si>
    <t>1.2 Secondary Receptor Limits</t>
  </si>
  <si>
    <t>2. Likelihood score Calculations</t>
  </si>
  <si>
    <t>3. Overall Score Calculation</t>
  </si>
  <si>
    <t>3.1 Scoring ranges and associated Likelihood</t>
  </si>
  <si>
    <t>3.2 Receptor Risk Scoring Table</t>
  </si>
  <si>
    <t>The numerical scoring calculation is carried out in table 3.2. Table 3.1 shows the range of scores corresponding to a particular overall risk level.</t>
  </si>
  <si>
    <t>&lt;750</t>
  </si>
  <si>
    <t>750-2000</t>
  </si>
  <si>
    <t>&gt;2800</t>
  </si>
  <si>
    <t>Terrestrial Plants
Human</t>
  </si>
  <si>
    <t>No</t>
  </si>
  <si>
    <t>Is the project* within 100 m of a water body?</t>
  </si>
  <si>
    <t>Is the project* within 100 m of a wetland/ swamp?</t>
  </si>
  <si>
    <t>Is the project* within 100 m of a domestic residence?</t>
  </si>
  <si>
    <t>All - modifier</t>
  </si>
  <si>
    <t>Aquatic Life
Terrestrial Plants</t>
  </si>
  <si>
    <t>Note: Proximity likelihood scores are reduced by half</t>
  </si>
  <si>
    <t>1.G.</t>
  </si>
  <si>
    <t>1.H.</t>
  </si>
  <si>
    <r>
      <t xml:space="preserve">THIS SHEET PROVIDES A QUALITATIVE ESTIMATE OF RELATIVE LIKELIHOOD, </t>
    </r>
    <r>
      <rPr>
        <b/>
        <i/>
        <sz val="11"/>
        <color rgb="FFFF0000"/>
        <rFont val="Calibri"/>
        <family val="2"/>
        <scheme val="minor"/>
      </rPr>
      <t>PRIOR</t>
    </r>
    <r>
      <rPr>
        <b/>
        <sz val="11"/>
        <color rgb="FFFF0000"/>
        <rFont val="Calibri"/>
        <family val="2"/>
        <scheme val="minor"/>
      </rPr>
      <t xml:space="preserve"> TO THE APPLICATION OF MITIGATIONS AND PROJECT CONTROLS</t>
    </r>
  </si>
  <si>
    <t>Assumed 100 m is reasonable setback for all receptors, for both transport and storage (D55)</t>
  </si>
  <si>
    <t>Assumed all receptor categories are equally sensitive/important (e.g. no differentiation between deadly exposure to crops vs trees)</t>
  </si>
  <si>
    <t>Proximity is weighted at half the value of the other question categories</t>
  </si>
  <si>
    <t xml:space="preserve">Likelihood Questions / Responses </t>
  </si>
  <si>
    <t>Response interpretation</t>
  </si>
  <si>
    <t>NOTES</t>
  </si>
  <si>
    <t>Question Category</t>
  </si>
  <si>
    <t>Response Options</t>
  </si>
  <si>
    <t>Lower</t>
  </si>
  <si>
    <t xml:space="preserve">Higher  </t>
  </si>
  <si>
    <t>Yes / No</t>
  </si>
  <si>
    <t xml:space="preserve"> </t>
  </si>
  <si>
    <r>
      <t>Low (</t>
    </r>
    <r>
      <rPr>
        <sz val="11"/>
        <color rgb="FFFF0000"/>
        <rFont val="Calibri"/>
        <family val="2"/>
        <scheme val="minor"/>
      </rPr>
      <t>&lt;0.08 m</t>
    </r>
    <r>
      <rPr>
        <vertAlign val="superscript"/>
        <sz val="11"/>
        <color rgb="FFFF0000"/>
        <rFont val="Calibri"/>
        <family val="2"/>
        <scheme val="minor"/>
      </rPr>
      <t>3</t>
    </r>
    <r>
      <rPr>
        <sz val="11"/>
        <color theme="1"/>
        <rFont val="Calibri"/>
        <family val="2"/>
        <scheme val="minor"/>
      </rPr>
      <t>/s)
Med (</t>
    </r>
    <r>
      <rPr>
        <sz val="11"/>
        <color rgb="FFFF0000"/>
        <rFont val="Calibri"/>
        <family val="2"/>
        <scheme val="minor"/>
      </rPr>
      <t>0.08 - 0.2 m</t>
    </r>
    <r>
      <rPr>
        <vertAlign val="superscript"/>
        <sz val="11"/>
        <color rgb="FFFF0000"/>
        <rFont val="Calibri"/>
        <family val="2"/>
        <scheme val="minor"/>
      </rPr>
      <t>3</t>
    </r>
    <r>
      <rPr>
        <sz val="11"/>
        <color theme="1"/>
        <rFont val="Calibri"/>
        <family val="2"/>
        <scheme val="minor"/>
      </rPr>
      <t>/s)
High (</t>
    </r>
    <r>
      <rPr>
        <sz val="11"/>
        <color rgb="FFFF0000"/>
        <rFont val="Calibri"/>
        <family val="2"/>
        <scheme val="minor"/>
      </rPr>
      <t>&gt;0.2 m</t>
    </r>
    <r>
      <rPr>
        <vertAlign val="superscript"/>
        <sz val="11"/>
        <color rgb="FFFF0000"/>
        <rFont val="Calibri"/>
        <family val="2"/>
        <scheme val="minor"/>
      </rPr>
      <t>3</t>
    </r>
    <r>
      <rPr>
        <sz val="11"/>
        <color theme="1"/>
        <rFont val="Calibri"/>
        <family val="2"/>
        <scheme val="minor"/>
      </rPr>
      <t>/s)</t>
    </r>
  </si>
  <si>
    <t xml:space="preserve">High </t>
  </si>
  <si>
    <t>Is the planned system operating pressure greater than 80% of the transportation material's burst pressure?</t>
  </si>
  <si>
    <t>* consider both storage and transportation</t>
  </si>
  <si>
    <t>Justification</t>
  </si>
  <si>
    <t>100 m comes from D55 (no equivalent for transportation, taken from storage)</t>
  </si>
  <si>
    <t>Is the project* within 100 m of crops?</t>
  </si>
  <si>
    <t>Is the project* within 100 m of a forest?</t>
  </si>
  <si>
    <t>Is the project located on freehold land (as opposed to crown land)?</t>
  </si>
  <si>
    <t>Freehold vs. crown differentiates the level of scrutiny involved with an exposure event. It can also speak to the nature of traffic (e.g. general public vs. indsutrial)</t>
  </si>
  <si>
    <t>Water body crossings increase exposure likelihood compared to running alongside a water body</t>
  </si>
  <si>
    <t>Will alternative water be used for longer than one year as part of this project*?</t>
  </si>
  <si>
    <t>The AER typically uses one year as a limit (e.g. temporary field authorizations)</t>
  </si>
  <si>
    <t>Question removed following Oct 3 discussion</t>
  </si>
  <si>
    <t>Materials operated closer to their design limits are more likely to fail. 80% of burst pressure is an industry standard value</t>
  </si>
  <si>
    <r>
      <t xml:space="preserve">Does the maximum volume contained in a length of pipe/hose </t>
    </r>
    <r>
      <rPr>
        <i/>
        <sz val="11"/>
        <color theme="1"/>
        <rFont val="Calibri"/>
        <family val="2"/>
        <scheme val="minor"/>
      </rPr>
      <t xml:space="preserve">between automatic shut-offs </t>
    </r>
    <r>
      <rPr>
        <sz val="11"/>
        <color theme="1"/>
        <rFont val="Calibri"/>
        <family val="2"/>
        <scheme val="minor"/>
      </rPr>
      <t>exceed</t>
    </r>
    <r>
      <rPr>
        <sz val="11"/>
        <rFont val="Calibri"/>
        <family val="2"/>
        <scheme val="minor"/>
      </rPr>
      <t xml:space="preserve"> 30m</t>
    </r>
    <r>
      <rPr>
        <vertAlign val="superscript"/>
        <sz val="11"/>
        <rFont val="Calibri"/>
        <family val="2"/>
        <scheme val="minor"/>
      </rPr>
      <t>3</t>
    </r>
    <r>
      <rPr>
        <sz val="11"/>
        <rFont val="Calibri"/>
        <family val="2"/>
        <scheme val="minor"/>
      </rPr>
      <t xml:space="preserve"> </t>
    </r>
    <r>
      <rPr>
        <sz val="11"/>
        <color theme="1"/>
        <rFont val="Calibri"/>
        <family val="2"/>
        <scheme val="minor"/>
      </rPr>
      <t>(diameter and length of longest pipe/hose section)?</t>
    </r>
  </si>
  <si>
    <t>30 m3 is the approximate volume of a truck, which is an alternative to transporting by hose/pipe</t>
  </si>
  <si>
    <t>Is the alternative water in this project transported beyond visual range?</t>
  </si>
  <si>
    <t>It is easier to prevent and mitigate spills if the entire transportation length is visible to operators</t>
  </si>
  <si>
    <r>
      <t>Will the project operate in temperatures below 0</t>
    </r>
    <r>
      <rPr>
        <vertAlign val="superscript"/>
        <sz val="11"/>
        <rFont val="Calibri"/>
        <family val="2"/>
        <scheme val="minor"/>
      </rPr>
      <t>o</t>
    </r>
    <r>
      <rPr>
        <sz val="11"/>
        <rFont val="Calibri"/>
        <family val="2"/>
        <scheme val="minor"/>
      </rPr>
      <t>C?</t>
    </r>
  </si>
  <si>
    <r>
      <t>Will the project operate in temperatures below 0</t>
    </r>
    <r>
      <rPr>
        <sz val="11"/>
        <color theme="1"/>
        <rFont val="Calibri"/>
        <family val="2"/>
      </rPr>
      <t>°</t>
    </r>
    <r>
      <rPr>
        <sz val="11"/>
        <color theme="1"/>
        <rFont val="Calibri"/>
        <family val="2"/>
        <scheme val="minor"/>
      </rPr>
      <t>C?</t>
    </r>
  </si>
  <si>
    <t>Is the project* within 100 m of a designated swimming area?</t>
  </si>
  <si>
    <t>Low (2)</t>
  </si>
  <si>
    <t>2 to 4</t>
  </si>
  <si>
    <t>&gt;4 to 8</t>
  </si>
  <si>
    <t>Medium (4)</t>
  </si>
  <si>
    <t>4 to 8</t>
  </si>
  <si>
    <t>&gt;8 to 16</t>
  </si>
  <si>
    <t>High (8)</t>
  </si>
  <si>
    <t>&gt;16 to 32</t>
  </si>
  <si>
    <r>
      <rPr>
        <b/>
        <i/>
        <sz val="11"/>
        <color theme="1"/>
        <rFont val="Calibri"/>
        <family val="2"/>
        <scheme val="minor"/>
      </rPr>
      <t>Note:</t>
    </r>
    <r>
      <rPr>
        <i/>
        <sz val="11"/>
        <color theme="1"/>
        <rFont val="Calibri"/>
        <family val="2"/>
        <scheme val="minor"/>
      </rPr>
      <t xml:space="preserve"> This is a screening level assessment it is not intended as a replacement for a detailed risk assessment. As such it does not contain an exhaustive list of contaminants or receptors but only those deemed most relevant to screening of alternative water sources. </t>
    </r>
    <r>
      <rPr>
        <b/>
        <i/>
        <sz val="11"/>
        <color rgb="FFFF0000"/>
        <rFont val="Calibri"/>
        <family val="2"/>
        <scheme val="minor"/>
      </rPr>
      <t>For more details please refer to the report Alternative Water Source Life-Cycle Management Framework.</t>
    </r>
  </si>
  <si>
    <t>Step 3 - View Completed Risk Assessment and suggested mitigations</t>
  </si>
  <si>
    <t>High (4-5.25)</t>
  </si>
  <si>
    <t>&gt;8 to 10.5</t>
  </si>
  <si>
    <t>&gt;16 to 21</t>
  </si>
  <si>
    <t>&gt;32 to 42</t>
  </si>
  <si>
    <r>
      <t>Water freezes at 0</t>
    </r>
    <r>
      <rPr>
        <i/>
        <vertAlign val="superscript"/>
        <sz val="11"/>
        <color theme="1"/>
        <rFont val="Calibri"/>
        <family val="2"/>
        <scheme val="minor"/>
      </rPr>
      <t>o</t>
    </r>
    <r>
      <rPr>
        <i/>
        <sz val="11"/>
        <color theme="1"/>
        <rFont val="Calibri"/>
        <family val="2"/>
        <scheme val="minor"/>
      </rPr>
      <t>C. It is acknowledged that alternative waters may have different freezing points, but 0</t>
    </r>
    <r>
      <rPr>
        <i/>
        <vertAlign val="superscript"/>
        <sz val="11"/>
        <color theme="1"/>
        <rFont val="Calibri"/>
        <family val="2"/>
        <scheme val="minor"/>
      </rPr>
      <t>o</t>
    </r>
    <r>
      <rPr>
        <i/>
        <sz val="11"/>
        <color theme="1"/>
        <rFont val="Calibri"/>
        <family val="2"/>
        <scheme val="minor"/>
      </rPr>
      <t>C is used as starting point</t>
    </r>
  </si>
  <si>
    <t xml:space="preserve">This risk tool is designed to use user input to calculate the risk associated with using alternative water sources in specific hydraulic fracturing scenarios by assessing the likelihood of a hazard (i.e. exposure to receptors) occuring and the consequence (in terms of receptor impacts) should it occur.
Follow the steps in each sheet to complete the asessment
</t>
  </si>
  <si>
    <r>
      <t>H</t>
    </r>
    <r>
      <rPr>
        <b/>
        <vertAlign val="subscript"/>
        <sz val="11"/>
        <color theme="1"/>
        <rFont val="Calibri"/>
        <family val="2"/>
        <scheme val="minor"/>
      </rPr>
      <t>2</t>
    </r>
    <r>
      <rPr>
        <b/>
        <sz val="11"/>
        <color theme="1"/>
        <rFont val="Calibri"/>
        <family val="2"/>
        <scheme val="minor"/>
      </rPr>
      <t>S</t>
    </r>
  </si>
  <si>
    <t>Contaminants and corresponding primary receptors</t>
  </si>
  <si>
    <t>Contaminants &amp; secondary receptors</t>
  </si>
  <si>
    <t>The likelihood score is calculated by taking the average scores for each question category in the questionnaire and averaging them for each receptor</t>
  </si>
  <si>
    <t>This sheet calculates the Likelihood portion of the risk assessment for each receptor likely to be affected by the use of alternative water sources.
Please use the drop downs in the Reponse column to each question regarding your project. The sheet will automatically calculate a Likelihood score. The Likelihood Questions tab is included for reference. It shows the justification and response options for each question.</t>
  </si>
  <si>
    <t>A "Yes" for this question will reduce the likelihood score of questions 1.A &amp; 1.C. - 1.F. to a 1, reflecting lowered likelihood of exposure thanks to running in existing ROWs/leases (e.g. in a ditch). This question will not, itself, be scored</t>
  </si>
  <si>
    <r>
      <t xml:space="preserve">This sheet calculates the Consequence portion of the risk assessment for each receptor likely to be affected by the use of alternative water sources.
Please enter your water quality data into the Concentration column and the sheet will automatically calculate a consequence score
</t>
    </r>
    <r>
      <rPr>
        <b/>
        <sz val="11"/>
        <color theme="1"/>
        <rFont val="Calibri"/>
        <family val="2"/>
        <scheme val="minor"/>
      </rPr>
      <t>NOTE: Do not enter a number into the SAR column. This is automatically calculated from sodium, calcium and magnesium concentrations</t>
    </r>
  </si>
  <si>
    <t>Oil &amp; Grease**</t>
  </si>
  <si>
    <t>** Guidelines refer to Table 1 of the Environmental Quality Guidelines for Alberta Surface Waters 2018</t>
  </si>
  <si>
    <t>E-Coli (cfu/100 mL)</t>
  </si>
  <si>
    <t>Removed after Nov 20 meeting - AER consider swamps/ wetlands to be water bodies so it is equivilant to 1A</t>
  </si>
  <si>
    <t>Violating/being an exception from a Guideline is justification for a higher likelihood score. This question's results are either low or high (there is no medium response interpretation)</t>
  </si>
  <si>
    <t>Are any of the project's transportation materials a violation of, or exception to, the Pipeline Guidelines? If an exemption has already been granted, answer “No”.</t>
  </si>
  <si>
    <t>Are any of the project's storage materials a violation of, or exception to, Directive 55? If an exemption has already been granted, answer “No”.</t>
  </si>
  <si>
    <t>Note: this question modifies 1.A. &amp; 1.C - 1.E., but is not itself scored.</t>
  </si>
  <si>
    <t>(select)</t>
  </si>
  <si>
    <t>Notes:</t>
  </si>
  <si>
    <t>This accounts for topography - released water is more likely to impact receptors if it can flow downhill to them.</t>
  </si>
  <si>
    <t>Is all of the project* located on low or flat ground (i.e. in the event of a leak will water remain near the point of the leak)?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</si>
</sst>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Calibri"/>
      <family val="2"/>
      <scheme val="minor"/>
    </font>
    <font>
      <sz val="11"/>
      <color theme="1"/>
      <name val="Calibri"/>
      <family val="2"/>
      <scheme val="minor"/>
    </font>
    <font>
      <b/>
      <sz val="11"/>
      <color theme="1"/>
      <name val="Calibri"/>
      <family val="2"/>
      <scheme val="minor"/>
    </font>
    <font>
      <b/>
      <sz val="16"/>
      <color theme="1"/>
      <name val="Calibri"/>
      <family val="2"/>
      <scheme val="minor"/>
    </font>
    <font>
      <b/>
      <sz val="12"/>
      <color theme="1"/>
      <name val="Calibri"/>
      <family val="2"/>
      <scheme val="minor"/>
    </font>
    <font>
      <b/>
      <sz val="14"/>
      <color theme="1"/>
      <name val="Calibri"/>
      <family val="2"/>
      <scheme val="minor"/>
    </font>
    <font>
      <u/>
      <sz val="11"/>
      <color theme="10"/>
      <name val="Calibri"/>
      <family val="2"/>
      <scheme val="minor"/>
    </font>
    <font>
      <b/>
      <sz val="14"/>
      <color theme="10"/>
      <name val="Calibri"/>
      <family val="2"/>
      <scheme val="minor"/>
    </font>
    <font>
      <sz val="14"/>
      <color theme="1"/>
      <name val="Calibri"/>
      <family val="2"/>
      <scheme val="minor"/>
    </font>
    <font>
      <sz val="11"/>
      <color theme="1"/>
      <name val="Calibri"/>
      <family val="2"/>
    </font>
    <font>
      <sz val="11"/>
      <color rgb="FFFF0000"/>
      <name val="Calibri"/>
      <family val="2"/>
      <scheme val="minor"/>
    </font>
    <font>
      <i/>
      <sz val="11"/>
      <color theme="1"/>
      <name val="Calibri"/>
      <family val="2"/>
      <scheme val="minor"/>
    </font>
    <font>
      <i/>
      <sz val="11"/>
      <color rgb="FFFF0000"/>
      <name val="Calibri"/>
      <family val="2"/>
      <scheme val="minor"/>
    </font>
    <font>
      <b/>
      <sz val="11"/>
      <color rgb="FFFF0000"/>
      <name val="Calibri"/>
      <family val="2"/>
      <scheme val="minor"/>
    </font>
    <font>
      <b/>
      <i/>
      <sz val="11"/>
      <color rgb="FFFF0000"/>
      <name val="Calibri"/>
      <family val="2"/>
      <scheme val="minor"/>
    </font>
    <font>
      <sz val="11"/>
      <name val="Calibri"/>
      <family val="2"/>
      <scheme val="minor"/>
    </font>
    <font>
      <vertAlign val="superscript"/>
      <sz val="11"/>
      <color rgb="FFFF0000"/>
      <name val="Calibri"/>
      <family val="2"/>
      <scheme val="minor"/>
    </font>
    <font>
      <i/>
      <vertAlign val="superscript"/>
      <sz val="11"/>
      <color theme="1"/>
      <name val="Calibri"/>
      <family val="2"/>
      <scheme val="minor"/>
    </font>
    <font>
      <vertAlign val="superscript"/>
      <sz val="11"/>
      <name val="Calibri"/>
      <family val="2"/>
      <scheme val="minor"/>
    </font>
    <font>
      <b/>
      <i/>
      <sz val="11"/>
      <color theme="1"/>
      <name val="Calibri"/>
      <family val="2"/>
      <scheme val="minor"/>
    </font>
    <font>
      <b/>
      <vertAlign val="subscript"/>
      <sz val="11"/>
      <color theme="1"/>
      <name val="Calibri"/>
      <family val="2"/>
      <scheme val="minor"/>
    </font>
    <font>
      <strike/>
      <sz val="11"/>
      <color theme="1"/>
      <name val="Calibri"/>
      <family val="2"/>
      <scheme val="minor"/>
    </font>
    <font>
      <i/>
      <strike/>
      <sz val="11"/>
      <color theme="1"/>
      <name val="Calibri"/>
      <family val="2"/>
      <scheme val="minor"/>
    </font>
  </fonts>
  <fills count="16">
    <fill>
      <patternFill patternType="none"/>
    </fill>
    <fill>
      <patternFill patternType="gray125"/>
    </fill>
    <fill>
      <patternFill patternType="solid">
        <fgColor rgb="FFFF0000"/>
        <bgColor indexed="64"/>
      </patternFill>
    </fill>
    <fill>
      <patternFill patternType="solid">
        <fgColor theme="4" tint="0.79998168889431442"/>
        <bgColor indexed="64"/>
      </patternFill>
    </fill>
    <fill>
      <patternFill patternType="solid">
        <fgColor theme="5" tint="0.59999389629810485"/>
        <bgColor indexed="64"/>
      </patternFill>
    </fill>
    <fill>
      <patternFill patternType="solid">
        <fgColor theme="2"/>
        <bgColor indexed="64"/>
      </patternFill>
    </fill>
    <fill>
      <patternFill patternType="solid">
        <fgColor theme="5" tint="0.79998168889431442"/>
        <bgColor indexed="64"/>
      </patternFill>
    </fill>
    <fill>
      <patternFill patternType="solid">
        <fgColor theme="5" tint="0.39997558519241921"/>
        <bgColor indexed="64"/>
      </patternFill>
    </fill>
    <fill>
      <patternFill patternType="solid">
        <fgColor rgb="FFFFFFCC"/>
      </patternFill>
    </fill>
    <fill>
      <patternFill patternType="solid">
        <fgColor theme="9"/>
        <bgColor indexed="64"/>
      </patternFill>
    </fill>
    <fill>
      <patternFill patternType="solid">
        <fgColor theme="9" tint="0.39997558519241921"/>
        <bgColor indexed="64"/>
      </patternFill>
    </fill>
    <fill>
      <patternFill patternType="solid">
        <fgColor theme="7"/>
        <bgColor indexed="64"/>
      </patternFill>
    </fill>
    <fill>
      <patternFill patternType="solid">
        <fgColor theme="2" tint="-0.249977111117893"/>
        <bgColor indexed="64"/>
      </patternFill>
    </fill>
    <fill>
      <patternFill patternType="solid">
        <fgColor rgb="FFFFFFCC"/>
        <bgColor indexed="64"/>
      </patternFill>
    </fill>
    <fill>
      <patternFill patternType="solid">
        <fgColor theme="3" tint="0.79998168889431442"/>
        <bgColor indexed="64"/>
      </patternFill>
    </fill>
    <fill>
      <patternFill patternType="solid">
        <fgColor theme="0" tint="-0.249977111117893"/>
        <bgColor indexed="64"/>
      </patternFill>
    </fill>
  </fills>
  <borders count="9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diagonal/>
    </border>
    <border>
      <left/>
      <right style="medium">
        <color indexed="64"/>
      </right>
      <top/>
      <bottom style="thin">
        <color indexed="64"/>
      </bottom>
      <diagonal/>
    </border>
    <border>
      <left/>
      <right/>
      <top style="medium">
        <color indexed="64"/>
      </top>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bottom/>
      <diagonal/>
    </border>
    <border>
      <left style="medium">
        <color indexed="64"/>
      </left>
      <right style="medium">
        <color indexed="64"/>
      </right>
      <top/>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rgb="FFB2B2B2"/>
      </left>
      <right style="thin">
        <color rgb="FFB2B2B2"/>
      </right>
      <top style="thin">
        <color rgb="FFB2B2B2"/>
      </top>
      <bottom style="thin">
        <color rgb="FFB2B2B2"/>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style="thin">
        <color indexed="64"/>
      </top>
      <bottom style="thin">
        <color indexed="64"/>
      </bottom>
      <diagonal/>
    </border>
    <border>
      <left/>
      <right style="thin">
        <color indexed="64"/>
      </right>
      <top style="medium">
        <color indexed="64"/>
      </top>
      <bottom/>
      <diagonal/>
    </border>
    <border>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rgb="FFB2B2B2"/>
      </left>
      <right style="thin">
        <color rgb="FFB2B2B2"/>
      </right>
      <top style="medium">
        <color indexed="64"/>
      </top>
      <bottom style="thin">
        <color rgb="FFB2B2B2"/>
      </bottom>
      <diagonal/>
    </border>
    <border>
      <left style="thin">
        <color rgb="FFB2B2B2"/>
      </left>
      <right style="medium">
        <color indexed="64"/>
      </right>
      <top style="medium">
        <color indexed="64"/>
      </top>
      <bottom style="thin">
        <color rgb="FFB2B2B2"/>
      </bottom>
      <diagonal/>
    </border>
    <border>
      <left style="thin">
        <color rgb="FFB2B2B2"/>
      </left>
      <right style="thin">
        <color rgb="FFB2B2B2"/>
      </right>
      <top style="thin">
        <color rgb="FFB2B2B2"/>
      </top>
      <bottom style="medium">
        <color indexed="64"/>
      </bottom>
      <diagonal/>
    </border>
    <border>
      <left style="thin">
        <color rgb="FFB2B2B2"/>
      </left>
      <right style="medium">
        <color indexed="64"/>
      </right>
      <top style="thin">
        <color rgb="FFB2B2B2"/>
      </top>
      <bottom style="medium">
        <color indexed="64"/>
      </bottom>
      <diagonal/>
    </border>
    <border>
      <left/>
      <right style="thin">
        <color rgb="FFB2B2B2"/>
      </right>
      <top style="medium">
        <color indexed="64"/>
      </top>
      <bottom style="thin">
        <color rgb="FFB2B2B2"/>
      </bottom>
      <diagonal/>
    </border>
    <border>
      <left/>
      <right style="thin">
        <color rgb="FFB2B2B2"/>
      </right>
      <top style="thin">
        <color rgb="FFB2B2B2"/>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hair">
        <color indexed="64"/>
      </left>
      <right style="hair">
        <color indexed="64"/>
      </right>
      <top style="medium">
        <color indexed="64"/>
      </top>
      <bottom style="hair">
        <color indexed="64"/>
      </bottom>
      <diagonal/>
    </border>
    <border>
      <left style="dotted">
        <color indexed="64"/>
      </left>
      <right style="hair">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style="dotted">
        <color indexed="64"/>
      </left>
      <right style="hair">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dotted">
        <color indexed="64"/>
      </left>
      <right style="hair">
        <color indexed="64"/>
      </right>
      <top style="medium">
        <color indexed="64"/>
      </top>
      <bottom style="medium">
        <color indexed="64"/>
      </bottom>
      <diagonal/>
    </border>
    <border>
      <left style="thin">
        <color indexed="64"/>
      </left>
      <right style="thin">
        <color indexed="64"/>
      </right>
      <top/>
      <bottom style="medium">
        <color indexed="64"/>
      </bottom>
      <diagonal/>
    </border>
    <border>
      <left style="medium">
        <color indexed="64"/>
      </left>
      <right style="hair">
        <color indexed="64"/>
      </right>
      <top style="medium">
        <color indexed="64"/>
      </top>
      <bottom style="hair">
        <color indexed="64"/>
      </bottom>
      <diagonal/>
    </border>
    <border>
      <left style="thin">
        <color indexed="64"/>
      </left>
      <right style="thin">
        <color indexed="64"/>
      </right>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dotted">
        <color indexed="64"/>
      </left>
      <right style="hair">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medium">
        <color indexed="64"/>
      </left>
      <right style="hair">
        <color indexed="64"/>
      </right>
      <top/>
      <bottom style="hair">
        <color indexed="64"/>
      </bottom>
      <diagonal/>
    </border>
    <border>
      <left style="dotted">
        <color indexed="64"/>
      </left>
      <right style="hair">
        <color indexed="64"/>
      </right>
      <top/>
      <bottom style="hair">
        <color indexed="64"/>
      </bottom>
      <diagonal/>
    </border>
    <border>
      <left style="medium">
        <color indexed="64"/>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bottom style="medium">
        <color indexed="64"/>
      </bottom>
      <diagonal/>
    </border>
    <border>
      <left/>
      <right style="thin">
        <color indexed="64"/>
      </right>
      <top/>
      <bottom style="hair">
        <color indexed="64"/>
      </bottom>
      <diagonal/>
    </border>
    <border>
      <left/>
      <right style="thin">
        <color indexed="64"/>
      </right>
      <top style="hair">
        <color indexed="64"/>
      </top>
      <bottom style="medium">
        <color indexed="64"/>
      </bottom>
      <diagonal/>
    </border>
    <border>
      <left style="hair">
        <color indexed="64"/>
      </left>
      <right style="thin">
        <color indexed="64"/>
      </right>
      <top style="medium">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medium">
        <color indexed="64"/>
      </bottom>
      <diagonal/>
    </border>
    <border>
      <left style="thin">
        <color indexed="64"/>
      </left>
      <right style="thin">
        <color indexed="64"/>
      </right>
      <top/>
      <bottom style="thin">
        <color indexed="64"/>
      </bottom>
      <diagonal/>
    </border>
    <border>
      <left/>
      <right/>
      <top style="thin">
        <color indexed="64"/>
      </top>
      <bottom/>
      <diagonal/>
    </border>
    <border>
      <left/>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hair">
        <color indexed="64"/>
      </left>
      <right style="hair">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diagonal/>
    </border>
    <border>
      <left style="medium">
        <color indexed="64"/>
      </left>
      <right style="thin">
        <color indexed="64"/>
      </right>
      <top style="medium">
        <color indexed="64"/>
      </top>
      <bottom/>
      <diagonal/>
    </border>
    <border>
      <left style="medium">
        <color indexed="64"/>
      </left>
      <right/>
      <top style="medium">
        <color indexed="64"/>
      </top>
      <bottom style="thin">
        <color indexed="64"/>
      </bottom>
      <diagonal/>
    </border>
  </borders>
  <cellStyleXfs count="3">
    <xf numFmtId="0" fontId="0" fillId="0" borderId="0"/>
    <xf numFmtId="0" fontId="6" fillId="0" borderId="0" applyNumberFormat="0" applyFill="0" applyBorder="0" applyAlignment="0" applyProtection="0"/>
    <xf numFmtId="0" fontId="1" fillId="8" borderId="33" applyNumberFormat="0" applyFont="0" applyAlignment="0" applyProtection="0"/>
  </cellStyleXfs>
  <cellXfs count="341">
    <xf numFmtId="0" fontId="0" fillId="0" borderId="0" xfId="0"/>
    <xf numFmtId="0" fontId="0" fillId="0" borderId="0" xfId="0" applyAlignment="1">
      <alignment wrapText="1"/>
    </xf>
    <xf numFmtId="0" fontId="0" fillId="0" borderId="0" xfId="0" applyAlignment="1">
      <alignment vertical="center" wrapText="1"/>
    </xf>
    <xf numFmtId="0" fontId="0" fillId="0" borderId="0" xfId="0" applyAlignment="1">
      <alignment vertical="center"/>
    </xf>
    <xf numFmtId="0" fontId="0" fillId="0" borderId="0" xfId="0" applyAlignment="1">
      <alignment horizontal="center"/>
    </xf>
    <xf numFmtId="0" fontId="0" fillId="0" borderId="1" xfId="0" applyBorder="1" applyAlignment="1">
      <alignment vertical="center" wrapText="1"/>
    </xf>
    <xf numFmtId="0" fontId="2" fillId="3" borderId="6"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2" fillId="3" borderId="8" xfId="0" applyFont="1" applyFill="1" applyBorder="1" applyAlignment="1">
      <alignment horizontal="center" vertical="center" wrapText="1"/>
    </xf>
    <xf numFmtId="0" fontId="0" fillId="0" borderId="1" xfId="0" applyBorder="1" applyAlignment="1">
      <alignment horizontal="center"/>
    </xf>
    <xf numFmtId="0" fontId="2" fillId="3" borderId="10" xfId="0" applyFont="1" applyFill="1" applyBorder="1" applyAlignment="1">
      <alignment horizontal="center" vertical="center" wrapText="1"/>
    </xf>
    <xf numFmtId="0" fontId="0" fillId="0" borderId="1" xfId="0" applyBorder="1" applyAlignment="1">
      <alignment horizontal="center" vertical="center"/>
    </xf>
    <xf numFmtId="0" fontId="2" fillId="3" borderId="5" xfId="0" applyFont="1" applyFill="1" applyBorder="1" applyAlignment="1">
      <alignment horizontal="center" vertical="center" wrapText="1"/>
    </xf>
    <xf numFmtId="0" fontId="2" fillId="3" borderId="6" xfId="0" applyFont="1" applyFill="1" applyBorder="1" applyAlignment="1">
      <alignment horizontal="center" vertical="center"/>
    </xf>
    <xf numFmtId="0" fontId="0" fillId="0" borderId="9"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5" fillId="0" borderId="0" xfId="0" applyFont="1" applyAlignment="1">
      <alignment vertical="center"/>
    </xf>
    <xf numFmtId="0" fontId="0" fillId="0" borderId="0" xfId="0" applyAlignment="1">
      <alignment horizontal="left" vertical="top" wrapText="1"/>
    </xf>
    <xf numFmtId="0" fontId="2" fillId="7" borderId="13" xfId="0" applyFont="1" applyFill="1" applyBorder="1" applyAlignment="1">
      <alignment horizontal="left" vertical="top" wrapText="1"/>
    </xf>
    <xf numFmtId="0" fontId="2" fillId="7" borderId="16" xfId="0" applyFont="1" applyFill="1" applyBorder="1" applyAlignment="1">
      <alignment horizontal="left" vertical="top" wrapText="1"/>
    </xf>
    <xf numFmtId="0" fontId="0" fillId="0" borderId="0" xfId="0" applyAlignment="1">
      <alignment vertical="top"/>
    </xf>
    <xf numFmtId="49" fontId="2" fillId="3" borderId="13" xfId="0" applyNumberFormat="1" applyFont="1" applyFill="1" applyBorder="1" applyAlignment="1">
      <alignment horizontal="center" vertical="center"/>
    </xf>
    <xf numFmtId="0" fontId="2" fillId="3" borderId="22" xfId="0" applyFont="1" applyFill="1" applyBorder="1" applyAlignment="1">
      <alignment horizontal="center" vertical="center"/>
    </xf>
    <xf numFmtId="0" fontId="2" fillId="3" borderId="22" xfId="0" applyFont="1" applyFill="1" applyBorder="1" applyAlignment="1">
      <alignment horizontal="center" vertical="center" wrapText="1"/>
    </xf>
    <xf numFmtId="0" fontId="2" fillId="3" borderId="14" xfId="0" applyFont="1" applyFill="1" applyBorder="1" applyAlignment="1">
      <alignment horizontal="center" vertical="center" wrapText="1"/>
    </xf>
    <xf numFmtId="0" fontId="0" fillId="0" borderId="26" xfId="0" applyBorder="1" applyAlignment="1">
      <alignment vertical="top" wrapText="1"/>
    </xf>
    <xf numFmtId="0" fontId="0" fillId="0" borderId="26" xfId="0" applyBorder="1" applyAlignment="1">
      <alignment wrapText="1"/>
    </xf>
    <xf numFmtId="0" fontId="0" fillId="0" borderId="15" xfId="0" applyBorder="1"/>
    <xf numFmtId="0" fontId="0" fillId="0" borderId="23" xfId="0" applyBorder="1" applyAlignment="1">
      <alignment horizontal="left" vertical="top" wrapText="1"/>
    </xf>
    <xf numFmtId="0" fontId="0" fillId="0" borderId="17" xfId="0" applyBorder="1"/>
    <xf numFmtId="0" fontId="0" fillId="0" borderId="0" xfId="0" applyAlignment="1">
      <alignment horizontal="center" vertical="center" wrapText="1"/>
    </xf>
    <xf numFmtId="0" fontId="0" fillId="0" borderId="0" xfId="0" applyAlignment="1">
      <alignment horizontal="center" vertical="center"/>
    </xf>
    <xf numFmtId="0" fontId="0" fillId="0" borderId="15" xfId="0" applyBorder="1" applyAlignment="1">
      <alignment horizontal="center" vertical="center"/>
    </xf>
    <xf numFmtId="0" fontId="0" fillId="5" borderId="28" xfId="0" applyFill="1" applyBorder="1" applyAlignment="1">
      <alignment horizontal="center" vertical="center" wrapText="1"/>
    </xf>
    <xf numFmtId="0" fontId="0" fillId="5" borderId="19" xfId="0" applyFill="1" applyBorder="1" applyAlignment="1">
      <alignment horizontal="center" vertical="center"/>
    </xf>
    <xf numFmtId="0" fontId="0" fillId="5" borderId="31" xfId="0" applyFill="1" applyBorder="1"/>
    <xf numFmtId="0" fontId="0" fillId="5" borderId="32" xfId="0" applyFill="1" applyBorder="1"/>
    <xf numFmtId="0" fontId="2" fillId="3" borderId="1" xfId="0" applyFont="1" applyFill="1" applyBorder="1" applyAlignment="1">
      <alignment horizontal="center" vertical="center"/>
    </xf>
    <xf numFmtId="0" fontId="2" fillId="3" borderId="1" xfId="0" applyFont="1" applyFill="1" applyBorder="1" applyAlignment="1">
      <alignment horizontal="center" vertical="center" wrapText="1"/>
    </xf>
    <xf numFmtId="0" fontId="5" fillId="3" borderId="9" xfId="0" applyFont="1" applyFill="1" applyBorder="1" applyAlignment="1">
      <alignment horizontal="center" vertical="center"/>
    </xf>
    <xf numFmtId="0" fontId="2" fillId="5" borderId="1" xfId="0" applyFont="1" applyFill="1" applyBorder="1" applyAlignment="1">
      <alignment horizontal="center"/>
    </xf>
    <xf numFmtId="0" fontId="3" fillId="0" borderId="0" xfId="0" applyFont="1" applyAlignment="1">
      <alignment vertical="center"/>
    </xf>
    <xf numFmtId="0" fontId="4" fillId="0" borderId="0" xfId="0" applyFont="1" applyAlignment="1">
      <alignment vertical="center" wrapText="1"/>
    </xf>
    <xf numFmtId="0" fontId="2" fillId="0" borderId="0" xfId="0" applyFont="1"/>
    <xf numFmtId="0" fontId="4" fillId="0" borderId="0" xfId="0" applyFont="1"/>
    <xf numFmtId="0" fontId="0" fillId="0" borderId="11" xfId="0" applyBorder="1" applyAlignment="1">
      <alignment vertical="center" wrapText="1"/>
    </xf>
    <xf numFmtId="0" fontId="0" fillId="0" borderId="8" xfId="0" applyBorder="1" applyAlignment="1">
      <alignment horizontal="center"/>
    </xf>
    <xf numFmtId="0" fontId="0" fillId="0" borderId="10" xfId="0" applyBorder="1" applyAlignment="1">
      <alignment horizontal="center"/>
    </xf>
    <xf numFmtId="0" fontId="0" fillId="0" borderId="11" xfId="0" applyBorder="1" applyAlignment="1">
      <alignment horizontal="center"/>
    </xf>
    <xf numFmtId="0" fontId="0" fillId="9" borderId="1" xfId="0" applyFill="1" applyBorder="1" applyAlignment="1">
      <alignment horizontal="center" vertical="center"/>
    </xf>
    <xf numFmtId="0" fontId="0" fillId="11" borderId="1" xfId="0" applyFill="1" applyBorder="1" applyAlignment="1">
      <alignment horizontal="center" vertical="center"/>
    </xf>
    <xf numFmtId="0" fontId="0" fillId="2" borderId="9" xfId="0" applyFill="1" applyBorder="1" applyAlignment="1">
      <alignment horizontal="center" vertical="center"/>
    </xf>
    <xf numFmtId="0" fontId="0" fillId="11" borderId="11" xfId="0" applyFill="1" applyBorder="1" applyAlignment="1">
      <alignment horizontal="center" vertical="center"/>
    </xf>
    <xf numFmtId="0" fontId="0" fillId="2" borderId="11" xfId="0" applyFill="1" applyBorder="1" applyAlignment="1">
      <alignment horizontal="center" vertical="center"/>
    </xf>
    <xf numFmtId="0" fontId="0" fillId="2" borderId="12" xfId="0" applyFill="1" applyBorder="1" applyAlignment="1">
      <alignment horizontal="center" vertical="center"/>
    </xf>
    <xf numFmtId="0" fontId="5" fillId="0" borderId="0" xfId="0" applyFont="1"/>
    <xf numFmtId="0" fontId="2" fillId="5" borderId="9" xfId="0" applyFont="1" applyFill="1" applyBorder="1" applyAlignment="1">
      <alignment horizontal="center"/>
    </xf>
    <xf numFmtId="0" fontId="0" fillId="10" borderId="8" xfId="0" applyFill="1" applyBorder="1"/>
    <xf numFmtId="0" fontId="0" fillId="0" borderId="9" xfId="0" applyBorder="1" applyAlignment="1">
      <alignment horizontal="center" wrapText="1"/>
    </xf>
    <xf numFmtId="0" fontId="0" fillId="11" borderId="8" xfId="0" applyFill="1" applyBorder="1"/>
    <xf numFmtId="0" fontId="0" fillId="2" borderId="10" xfId="0" applyFill="1" applyBorder="1"/>
    <xf numFmtId="0" fontId="0" fillId="0" borderId="12" xfId="0" applyBorder="1" applyAlignment="1">
      <alignment horizontal="center" wrapText="1"/>
    </xf>
    <xf numFmtId="0" fontId="4" fillId="3" borderId="5" xfId="0" applyFont="1" applyFill="1" applyBorder="1"/>
    <xf numFmtId="0" fontId="2" fillId="0" borderId="8" xfId="0" applyFont="1" applyBorder="1"/>
    <xf numFmtId="0" fontId="2" fillId="0" borderId="10" xfId="0" applyFont="1" applyBorder="1"/>
    <xf numFmtId="0" fontId="2" fillId="3" borderId="9" xfId="0" applyFont="1" applyFill="1" applyBorder="1" applyAlignment="1">
      <alignment horizontal="center" vertical="center" wrapText="1"/>
    </xf>
    <xf numFmtId="0" fontId="5" fillId="3" borderId="8" xfId="0" applyFont="1" applyFill="1" applyBorder="1" applyAlignment="1">
      <alignment horizontal="center" vertical="center" wrapText="1"/>
    </xf>
    <xf numFmtId="0" fontId="8" fillId="0" borderId="9" xfId="0" applyFont="1" applyBorder="1" applyAlignment="1">
      <alignment horizontal="center" vertical="center"/>
    </xf>
    <xf numFmtId="0" fontId="5" fillId="3" borderId="10" xfId="0" applyFont="1" applyFill="1" applyBorder="1" applyAlignment="1">
      <alignment horizontal="center" vertical="center" wrapText="1"/>
    </xf>
    <xf numFmtId="0" fontId="8" fillId="0" borderId="12" xfId="0" applyFont="1" applyBorder="1" applyAlignment="1">
      <alignment horizontal="center" vertical="center"/>
    </xf>
    <xf numFmtId="0" fontId="2" fillId="0" borderId="1" xfId="0" applyFont="1" applyBorder="1" applyAlignment="1">
      <alignment horizontal="center"/>
    </xf>
    <xf numFmtId="0" fontId="2" fillId="0" borderId="11" xfId="0" applyFont="1" applyBorder="1" applyAlignment="1">
      <alignment horizontal="center"/>
    </xf>
    <xf numFmtId="0" fontId="2" fillId="0" borderId="9" xfId="0" applyFont="1" applyBorder="1" applyAlignment="1">
      <alignment horizontal="center"/>
    </xf>
    <xf numFmtId="0" fontId="0" fillId="5" borderId="1" xfId="0" applyFill="1" applyBorder="1" applyAlignment="1">
      <alignment horizontal="center" vertical="center"/>
    </xf>
    <xf numFmtId="16" fontId="0" fillId="9" borderId="1" xfId="0" applyNumberFormat="1" applyFill="1" applyBorder="1" applyAlignment="1">
      <alignment horizontal="center" vertical="center"/>
    </xf>
    <xf numFmtId="0" fontId="0" fillId="12" borderId="30" xfId="0" applyFill="1" applyBorder="1" applyAlignment="1">
      <alignment vertical="center"/>
    </xf>
    <xf numFmtId="0" fontId="0" fillId="12" borderId="32" xfId="0" applyFill="1" applyBorder="1" applyAlignment="1">
      <alignment vertical="center"/>
    </xf>
    <xf numFmtId="0" fontId="0" fillId="0" borderId="0" xfId="0" applyAlignment="1">
      <alignment horizontal="center" wrapText="1"/>
    </xf>
    <xf numFmtId="0" fontId="0" fillId="0" borderId="9" xfId="0" applyBorder="1" applyAlignment="1">
      <alignment horizontal="center"/>
    </xf>
    <xf numFmtId="0" fontId="0" fillId="0" borderId="12" xfId="0" applyBorder="1" applyAlignment="1">
      <alignment horizontal="center"/>
    </xf>
    <xf numFmtId="0" fontId="0" fillId="0" borderId="0" xfId="0" applyAlignment="1">
      <alignment vertical="top" wrapText="1"/>
    </xf>
    <xf numFmtId="16" fontId="0" fillId="0" borderId="1" xfId="0" quotePrefix="1" applyNumberFormat="1" applyBorder="1" applyAlignment="1">
      <alignment horizontal="center"/>
    </xf>
    <xf numFmtId="0" fontId="0" fillId="0" borderId="1" xfId="0" applyBorder="1" applyAlignment="1" applyProtection="1">
      <alignment horizontal="center" vertical="center"/>
      <protection locked="0"/>
    </xf>
    <xf numFmtId="0" fontId="0" fillId="0" borderId="11" xfId="0" applyBorder="1" applyAlignment="1" applyProtection="1">
      <alignment horizontal="center" vertical="center"/>
      <protection locked="0"/>
    </xf>
    <xf numFmtId="0" fontId="2" fillId="3" borderId="41" xfId="0" applyFont="1" applyFill="1" applyBorder="1" applyAlignment="1">
      <alignment horizontal="center" vertical="center" wrapText="1"/>
    </xf>
    <xf numFmtId="0" fontId="2" fillId="3" borderId="36" xfId="0" applyFont="1" applyFill="1" applyBorder="1" applyAlignment="1">
      <alignment horizontal="center" vertical="center" wrapText="1"/>
    </xf>
    <xf numFmtId="0" fontId="2" fillId="3" borderId="32"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2" fillId="0" borderId="1" xfId="0" applyFont="1" applyBorder="1" applyAlignment="1">
      <alignment horizontal="center" vertical="center"/>
    </xf>
    <xf numFmtId="0" fontId="2" fillId="0" borderId="11" xfId="0" applyFont="1" applyBorder="1" applyAlignment="1">
      <alignment horizontal="center" vertical="center"/>
    </xf>
    <xf numFmtId="0" fontId="8" fillId="0" borderId="0" xfId="0" applyFont="1" applyAlignment="1">
      <alignment horizontal="center" vertical="center"/>
    </xf>
    <xf numFmtId="0" fontId="5" fillId="0" borderId="0" xfId="0" applyFont="1" applyAlignment="1">
      <alignment horizontal="center" vertical="center" wrapText="1"/>
    </xf>
    <xf numFmtId="0" fontId="11" fillId="0" borderId="0" xfId="0" applyFont="1"/>
    <xf numFmtId="2" fontId="0" fillId="0" borderId="1" xfId="0" applyNumberFormat="1" applyBorder="1"/>
    <xf numFmtId="2" fontId="0" fillId="0" borderId="9" xfId="0" applyNumberFormat="1" applyBorder="1"/>
    <xf numFmtId="2" fontId="0" fillId="0" borderId="11" xfId="0" applyNumberFormat="1" applyBorder="1"/>
    <xf numFmtId="0" fontId="2" fillId="8" borderId="0" xfId="2" applyFont="1" applyBorder="1"/>
    <xf numFmtId="0" fontId="0" fillId="8" borderId="0" xfId="2" applyFont="1" applyBorder="1"/>
    <xf numFmtId="0" fontId="0" fillId="13" borderId="0" xfId="2" applyFont="1" applyFill="1" applyBorder="1"/>
    <xf numFmtId="0" fontId="0" fillId="13" borderId="0" xfId="0" applyFill="1"/>
    <xf numFmtId="0" fontId="12" fillId="13" borderId="0" xfId="2" applyFont="1" applyFill="1" applyBorder="1"/>
    <xf numFmtId="0" fontId="12" fillId="0" borderId="0" xfId="0" applyFont="1"/>
    <xf numFmtId="0" fontId="0" fillId="0" borderId="0" xfId="0" applyAlignment="1">
      <alignment horizontal="left" vertical="center"/>
    </xf>
    <xf numFmtId="0" fontId="0" fillId="0" borderId="53" xfId="0" applyBorder="1" applyAlignment="1">
      <alignment vertical="center"/>
    </xf>
    <xf numFmtId="0" fontId="0" fillId="0" borderId="53" xfId="0" applyBorder="1" applyAlignment="1">
      <alignment vertical="center" wrapText="1"/>
    </xf>
    <xf numFmtId="0" fontId="0" fillId="0" borderId="53" xfId="0" applyBorder="1" applyAlignment="1">
      <alignment horizontal="center" vertical="center"/>
    </xf>
    <xf numFmtId="0" fontId="0" fillId="0" borderId="54" xfId="0" applyBorder="1" applyAlignment="1">
      <alignment horizontal="center" vertical="center"/>
    </xf>
    <xf numFmtId="0" fontId="11" fillId="0" borderId="55" xfId="0" applyFont="1" applyBorder="1" applyAlignment="1">
      <alignment horizontal="left" wrapText="1"/>
    </xf>
    <xf numFmtId="0" fontId="0" fillId="0" borderId="57" xfId="0" applyBorder="1" applyAlignment="1">
      <alignment horizontal="center" vertical="center"/>
    </xf>
    <xf numFmtId="0" fontId="0" fillId="0" borderId="58" xfId="0" applyBorder="1" applyAlignment="1">
      <alignment horizontal="center" vertical="center"/>
    </xf>
    <xf numFmtId="0" fontId="11" fillId="0" borderId="59" xfId="0" applyFont="1" applyBorder="1" applyAlignment="1">
      <alignment horizontal="left" wrapText="1"/>
    </xf>
    <xf numFmtId="0" fontId="0" fillId="0" borderId="57" xfId="0" applyBorder="1" applyAlignment="1">
      <alignment vertical="center"/>
    </xf>
    <xf numFmtId="0" fontId="0" fillId="0" borderId="57" xfId="0" applyBorder="1" applyAlignment="1">
      <alignment vertical="center" wrapText="1"/>
    </xf>
    <xf numFmtId="0" fontId="15" fillId="0" borderId="57" xfId="0" applyFont="1" applyBorder="1" applyAlignment="1">
      <alignment vertical="center" wrapText="1"/>
    </xf>
    <xf numFmtId="0" fontId="11" fillId="0" borderId="60" xfId="0" applyFont="1" applyBorder="1" applyAlignment="1">
      <alignment horizontal="left" wrapText="1"/>
    </xf>
    <xf numFmtId="0" fontId="0" fillId="0" borderId="61" xfId="0" applyBorder="1" applyAlignment="1">
      <alignment horizontal="center"/>
    </xf>
    <xf numFmtId="0" fontId="0" fillId="0" borderId="62" xfId="0" applyBorder="1" applyAlignment="1">
      <alignment vertical="center"/>
    </xf>
    <xf numFmtId="0" fontId="0" fillId="0" borderId="62" xfId="0" applyBorder="1" applyAlignment="1">
      <alignment vertical="center" wrapText="1"/>
    </xf>
    <xf numFmtId="0" fontId="0" fillId="0" borderId="62" xfId="0" applyBorder="1" applyAlignment="1">
      <alignment horizontal="center" vertical="center" wrapText="1"/>
    </xf>
    <xf numFmtId="0" fontId="0" fillId="0" borderId="63" xfId="0" applyBorder="1" applyAlignment="1">
      <alignment horizontal="center" vertical="center"/>
    </xf>
    <xf numFmtId="0" fontId="11" fillId="0" borderId="64" xfId="0" applyFont="1" applyBorder="1" applyAlignment="1">
      <alignment horizontal="left" wrapText="1"/>
    </xf>
    <xf numFmtId="0" fontId="0" fillId="0" borderId="65" xfId="0" applyBorder="1" applyAlignment="1">
      <alignment horizontal="center"/>
    </xf>
    <xf numFmtId="0" fontId="11" fillId="0" borderId="66" xfId="0" applyFont="1" applyBorder="1" applyAlignment="1">
      <alignment horizontal="left" wrapText="1"/>
    </xf>
    <xf numFmtId="0" fontId="0" fillId="0" borderId="67" xfId="0" applyBorder="1" applyAlignment="1">
      <alignment horizontal="center"/>
    </xf>
    <xf numFmtId="0" fontId="0" fillId="0" borderId="68" xfId="0" applyBorder="1" applyAlignment="1">
      <alignment vertical="center"/>
    </xf>
    <xf numFmtId="0" fontId="0" fillId="0" borderId="68" xfId="0" applyBorder="1" applyAlignment="1">
      <alignment vertical="center" wrapText="1"/>
    </xf>
    <xf numFmtId="0" fontId="0" fillId="0" borderId="68" xfId="0" applyBorder="1" applyAlignment="1">
      <alignment horizontal="center" vertical="center"/>
    </xf>
    <xf numFmtId="0" fontId="0" fillId="0" borderId="69" xfId="0" applyBorder="1" applyAlignment="1">
      <alignment horizontal="center" vertical="center"/>
    </xf>
    <xf numFmtId="0" fontId="11" fillId="0" borderId="70" xfId="0" applyFont="1" applyBorder="1" applyAlignment="1">
      <alignment horizontal="left" wrapText="1"/>
    </xf>
    <xf numFmtId="0" fontId="0" fillId="0" borderId="73" xfId="0" applyBorder="1" applyAlignment="1">
      <alignment horizontal="center"/>
    </xf>
    <xf numFmtId="0" fontId="11" fillId="0" borderId="58" xfId="0" applyFont="1" applyBorder="1" applyAlignment="1">
      <alignment horizontal="center" vertical="center"/>
    </xf>
    <xf numFmtId="0" fontId="0" fillId="0" borderId="57" xfId="0" applyBorder="1" applyAlignment="1">
      <alignment horizontal="center" vertical="center" wrapText="1"/>
    </xf>
    <xf numFmtId="0" fontId="0" fillId="0" borderId="33" xfId="2" applyFont="1" applyFill="1"/>
    <xf numFmtId="0" fontId="13" fillId="8" borderId="0" xfId="2" applyFont="1" applyBorder="1"/>
    <xf numFmtId="0" fontId="11" fillId="0" borderId="74" xfId="0" applyFont="1" applyBorder="1" applyAlignment="1">
      <alignment horizontal="left" wrapText="1"/>
    </xf>
    <xf numFmtId="0" fontId="11" fillId="0" borderId="75" xfId="0" applyFont="1" applyBorder="1" applyAlignment="1">
      <alignment horizontal="left" wrapText="1"/>
    </xf>
    <xf numFmtId="0" fontId="11" fillId="0" borderId="76" xfId="0" applyFont="1" applyBorder="1" applyAlignment="1">
      <alignment horizontal="left" wrapText="1"/>
    </xf>
    <xf numFmtId="0" fontId="11" fillId="0" borderId="77" xfId="0" applyFont="1" applyBorder="1" applyAlignment="1">
      <alignment horizontal="left" vertical="center" wrapText="1"/>
    </xf>
    <xf numFmtId="0" fontId="0" fillId="14" borderId="71" xfId="0" applyFill="1" applyBorder="1" applyAlignment="1">
      <alignment horizontal="center"/>
    </xf>
    <xf numFmtId="0" fontId="0" fillId="14" borderId="56" xfId="0" applyFill="1" applyBorder="1" applyAlignment="1">
      <alignment vertical="center"/>
    </xf>
    <xf numFmtId="0" fontId="0" fillId="14" borderId="56" xfId="0" applyFill="1" applyBorder="1" applyAlignment="1">
      <alignment vertical="center" wrapText="1"/>
    </xf>
    <xf numFmtId="0" fontId="0" fillId="14" borderId="56" xfId="0" applyFill="1" applyBorder="1" applyAlignment="1">
      <alignment horizontal="center" vertical="center" wrapText="1"/>
    </xf>
    <xf numFmtId="0" fontId="0" fillId="14" borderId="72" xfId="0" applyFill="1" applyBorder="1" applyAlignment="1">
      <alignment horizontal="center" vertical="center"/>
    </xf>
    <xf numFmtId="0" fontId="11" fillId="14" borderId="0" xfId="0" applyFont="1" applyFill="1" applyAlignment="1">
      <alignment horizontal="left" wrapText="1"/>
    </xf>
    <xf numFmtId="0" fontId="11" fillId="14" borderId="66" xfId="0" applyFont="1" applyFill="1" applyBorder="1" applyAlignment="1">
      <alignment horizontal="left" wrapText="1"/>
    </xf>
    <xf numFmtId="0" fontId="11" fillId="0" borderId="77" xfId="0" applyFont="1" applyBorder="1" applyAlignment="1">
      <alignment horizontal="left" wrapText="1"/>
    </xf>
    <xf numFmtId="0" fontId="11" fillId="0" borderId="78" xfId="0" applyFont="1" applyBorder="1" applyAlignment="1">
      <alignment vertical="center" wrapText="1"/>
    </xf>
    <xf numFmtId="0" fontId="11" fillId="0" borderId="79" xfId="0" applyFont="1" applyBorder="1" applyAlignment="1">
      <alignment horizontal="left" wrapText="1"/>
    </xf>
    <xf numFmtId="0" fontId="11" fillId="0" borderId="79" xfId="0" applyFont="1" applyBorder="1" applyAlignment="1">
      <alignment vertical="center" wrapText="1"/>
    </xf>
    <xf numFmtId="0" fontId="11" fillId="0" borderId="80" xfId="0" applyFont="1" applyBorder="1" applyAlignment="1">
      <alignment horizontal="left" wrapText="1"/>
    </xf>
    <xf numFmtId="0" fontId="11" fillId="0" borderId="52" xfId="0" applyFont="1" applyBorder="1" applyAlignment="1">
      <alignment horizontal="left" wrapText="1"/>
    </xf>
    <xf numFmtId="0" fontId="15" fillId="0" borderId="1" xfId="0" applyFont="1" applyBorder="1" applyAlignment="1">
      <alignment vertical="center" wrapText="1"/>
    </xf>
    <xf numFmtId="0" fontId="0" fillId="12" borderId="34" xfId="0" applyFill="1" applyBorder="1" applyAlignment="1">
      <alignment horizontal="center" vertical="center"/>
    </xf>
    <xf numFmtId="0" fontId="0" fillId="12" borderId="20" xfId="0" applyFill="1" applyBorder="1" applyAlignment="1">
      <alignment horizontal="center" vertical="center"/>
    </xf>
    <xf numFmtId="0" fontId="0" fillId="12" borderId="26" xfId="0" applyFill="1" applyBorder="1" applyAlignment="1">
      <alignment horizontal="center" vertical="center"/>
    </xf>
    <xf numFmtId="0" fontId="0" fillId="12" borderId="15" xfId="0" applyFill="1" applyBorder="1" applyAlignment="1">
      <alignment horizontal="center" vertical="center"/>
    </xf>
    <xf numFmtId="0" fontId="0" fillId="12" borderId="35" xfId="0" applyFill="1" applyBorder="1" applyAlignment="1">
      <alignment horizontal="center" vertical="center"/>
    </xf>
    <xf numFmtId="0" fontId="0" fillId="12" borderId="21" xfId="0" applyFill="1" applyBorder="1" applyAlignment="1">
      <alignment horizontal="center" vertical="center"/>
    </xf>
    <xf numFmtId="0" fontId="0" fillId="12" borderId="2" xfId="0" applyFill="1" applyBorder="1" applyAlignment="1">
      <alignment horizontal="center" vertical="center"/>
    </xf>
    <xf numFmtId="0" fontId="0" fillId="12" borderId="3" xfId="0" applyFill="1" applyBorder="1" applyAlignment="1">
      <alignment horizontal="center" vertical="center"/>
    </xf>
    <xf numFmtId="0" fontId="0" fillId="12" borderId="4" xfId="0" applyFill="1" applyBorder="1" applyAlignment="1">
      <alignment horizontal="center" vertical="center"/>
    </xf>
    <xf numFmtId="0" fontId="0" fillId="11" borderId="9" xfId="0" applyFill="1" applyBorder="1" applyAlignment="1">
      <alignment horizontal="center" vertical="center"/>
    </xf>
    <xf numFmtId="0" fontId="0" fillId="0" borderId="86" xfId="0" applyBorder="1" applyAlignment="1">
      <alignment horizontal="center"/>
    </xf>
    <xf numFmtId="0" fontId="0" fillId="0" borderId="87" xfId="0" applyBorder="1" applyAlignment="1">
      <alignment vertical="center" wrapText="1"/>
    </xf>
    <xf numFmtId="0" fontId="0" fillId="0" borderId="81" xfId="0" applyBorder="1" applyAlignment="1">
      <alignment horizontal="center"/>
    </xf>
    <xf numFmtId="0" fontId="0" fillId="0" borderId="88" xfId="0" applyBorder="1" applyAlignment="1">
      <alignment horizontal="center" vertical="center"/>
    </xf>
    <xf numFmtId="0" fontId="0" fillId="0" borderId="42" xfId="0" applyBorder="1" applyAlignment="1">
      <alignment horizontal="center"/>
    </xf>
    <xf numFmtId="0" fontId="0" fillId="0" borderId="51" xfId="0" applyBorder="1" applyAlignment="1">
      <alignment horizontal="center"/>
    </xf>
    <xf numFmtId="0" fontId="0" fillId="0" borderId="89" xfId="0" applyBorder="1" applyAlignment="1">
      <alignment horizontal="center" vertical="center"/>
    </xf>
    <xf numFmtId="0" fontId="0" fillId="0" borderId="43" xfId="0" applyBorder="1" applyAlignment="1">
      <alignment horizontal="center"/>
    </xf>
    <xf numFmtId="0" fontId="0" fillId="0" borderId="52" xfId="0" applyBorder="1" applyAlignment="1">
      <alignment vertical="center" wrapText="1"/>
    </xf>
    <xf numFmtId="0" fontId="0" fillId="0" borderId="52" xfId="0" applyBorder="1" applyAlignment="1">
      <alignment horizontal="center"/>
    </xf>
    <xf numFmtId="0" fontId="0" fillId="0" borderId="93" xfId="0" applyBorder="1" applyAlignment="1">
      <alignment horizontal="center" vertical="center"/>
    </xf>
    <xf numFmtId="0" fontId="0" fillId="0" borderId="81" xfId="0" applyBorder="1" applyAlignment="1">
      <alignment vertical="center" wrapText="1"/>
    </xf>
    <xf numFmtId="0" fontId="0" fillId="0" borderId="81" xfId="0" applyBorder="1" applyAlignment="1">
      <alignment horizontal="center" vertical="center"/>
    </xf>
    <xf numFmtId="1" fontId="0" fillId="15" borderId="1" xfId="0" applyNumberFormat="1" applyFill="1" applyBorder="1" applyAlignment="1">
      <alignment horizontal="center" vertical="center"/>
    </xf>
    <xf numFmtId="0" fontId="15" fillId="0" borderId="1" xfId="0" applyFont="1" applyBorder="1" applyAlignment="1" applyProtection="1">
      <alignment horizontal="center" vertical="center"/>
      <protection locked="0"/>
    </xf>
    <xf numFmtId="0" fontId="11" fillId="0" borderId="89" xfId="0" applyFont="1" applyBorder="1" applyAlignment="1">
      <alignment horizontal="left" vertical="center" wrapText="1"/>
    </xf>
    <xf numFmtId="0" fontId="15" fillId="8" borderId="0" xfId="2" applyFont="1" applyBorder="1"/>
    <xf numFmtId="0" fontId="2" fillId="3" borderId="1" xfId="0" applyFont="1" applyFill="1" applyBorder="1" applyAlignment="1">
      <alignment horizontal="center"/>
    </xf>
    <xf numFmtId="0" fontId="2" fillId="3" borderId="9" xfId="0" applyFont="1" applyFill="1" applyBorder="1" applyAlignment="1">
      <alignment horizontal="center"/>
    </xf>
    <xf numFmtId="0" fontId="2" fillId="3" borderId="81" xfId="0" applyFont="1" applyFill="1" applyBorder="1" applyAlignment="1">
      <alignment horizontal="center"/>
    </xf>
    <xf numFmtId="0" fontId="2" fillId="3" borderId="88" xfId="0" applyFont="1" applyFill="1" applyBorder="1" applyAlignment="1">
      <alignment horizontal="center"/>
    </xf>
    <xf numFmtId="0" fontId="0" fillId="0" borderId="51" xfId="0" applyBorder="1" applyAlignment="1">
      <alignment horizontal="center" vertical="center"/>
    </xf>
    <xf numFmtId="0" fontId="0" fillId="0" borderId="52" xfId="0" applyBorder="1" applyAlignment="1">
      <alignment vertical="center"/>
    </xf>
    <xf numFmtId="0" fontId="0" fillId="0" borderId="1" xfId="0" applyBorder="1" applyAlignment="1">
      <alignment vertical="center"/>
    </xf>
    <xf numFmtId="0" fontId="0" fillId="0" borderId="81" xfId="0" applyBorder="1" applyAlignment="1">
      <alignment vertical="center"/>
    </xf>
    <xf numFmtId="0" fontId="0" fillId="0" borderId="51" xfId="0" applyBorder="1" applyAlignment="1">
      <alignment vertical="center"/>
    </xf>
    <xf numFmtId="0" fontId="0" fillId="0" borderId="11" xfId="0" applyBorder="1" applyAlignment="1">
      <alignment vertical="center"/>
    </xf>
    <xf numFmtId="2" fontId="0" fillId="0" borderId="12" xfId="0" applyNumberFormat="1" applyBorder="1"/>
    <xf numFmtId="0" fontId="21" fillId="0" borderId="73" xfId="0" applyFont="1" applyBorder="1" applyAlignment="1">
      <alignment horizontal="center"/>
    </xf>
    <xf numFmtId="0" fontId="21" fillId="0" borderId="57" xfId="0" applyFont="1" applyBorder="1" applyAlignment="1">
      <alignment vertical="center"/>
    </xf>
    <xf numFmtId="0" fontId="21" fillId="0" borderId="57" xfId="0" applyFont="1" applyBorder="1" applyAlignment="1">
      <alignment vertical="center" wrapText="1"/>
    </xf>
    <xf numFmtId="0" fontId="21" fillId="0" borderId="57" xfId="0" applyFont="1" applyBorder="1" applyAlignment="1">
      <alignment horizontal="center" vertical="center"/>
    </xf>
    <xf numFmtId="0" fontId="22" fillId="0" borderId="79" xfId="0" applyFont="1" applyBorder="1" applyAlignment="1">
      <alignment vertical="center" wrapText="1"/>
    </xf>
    <xf numFmtId="0" fontId="2" fillId="0" borderId="0" xfId="0" applyFont="1" applyAlignment="1">
      <alignment vertical="center"/>
    </xf>
    <xf numFmtId="0" fontId="2" fillId="4" borderId="30" xfId="0" applyFont="1" applyFill="1" applyBorder="1" applyAlignment="1">
      <alignment horizontal="center"/>
    </xf>
    <xf numFmtId="0" fontId="2" fillId="4" borderId="31" xfId="0" applyFont="1" applyFill="1" applyBorder="1" applyAlignment="1">
      <alignment horizontal="center"/>
    </xf>
    <xf numFmtId="0" fontId="2" fillId="4" borderId="18" xfId="0" applyFont="1" applyFill="1" applyBorder="1" applyAlignment="1">
      <alignment horizontal="center" vertical="center" wrapText="1"/>
    </xf>
    <xf numFmtId="0" fontId="2" fillId="4" borderId="28" xfId="0" applyFont="1" applyFill="1" applyBorder="1" applyAlignment="1">
      <alignment horizontal="center" vertical="center" wrapText="1"/>
    </xf>
    <xf numFmtId="0" fontId="0" fillId="6" borderId="13" xfId="0" applyFill="1" applyBorder="1" applyAlignment="1">
      <alignment horizontal="center" vertical="top" wrapText="1"/>
    </xf>
    <xf numFmtId="0" fontId="0" fillId="6" borderId="22" xfId="0" applyFill="1" applyBorder="1" applyAlignment="1">
      <alignment horizontal="center" vertical="top" wrapText="1"/>
    </xf>
    <xf numFmtId="0" fontId="0" fillId="6" borderId="14" xfId="0" applyFill="1" applyBorder="1" applyAlignment="1">
      <alignment horizontal="center" vertical="top" wrapText="1"/>
    </xf>
    <xf numFmtId="0" fontId="0" fillId="6" borderId="16" xfId="0" applyFill="1" applyBorder="1" applyAlignment="1">
      <alignment horizontal="center" vertical="top" wrapText="1"/>
    </xf>
    <xf numFmtId="0" fontId="0" fillId="6" borderId="23" xfId="0" applyFill="1" applyBorder="1" applyAlignment="1">
      <alignment horizontal="center" vertical="top" wrapText="1"/>
    </xf>
    <xf numFmtId="0" fontId="0" fillId="6" borderId="17" xfId="0" applyFill="1" applyBorder="1" applyAlignment="1">
      <alignment horizontal="center" vertical="top" wrapText="1"/>
    </xf>
    <xf numFmtId="0" fontId="5" fillId="3" borderId="5" xfId="0" applyFont="1" applyFill="1" applyBorder="1" applyAlignment="1">
      <alignment horizontal="center" vertical="center"/>
    </xf>
    <xf numFmtId="0" fontId="5" fillId="3" borderId="6" xfId="0" applyFont="1" applyFill="1" applyBorder="1" applyAlignment="1">
      <alignment horizontal="center" vertical="center"/>
    </xf>
    <xf numFmtId="0" fontId="5" fillId="3" borderId="7" xfId="0" applyFont="1" applyFill="1" applyBorder="1" applyAlignment="1">
      <alignment horizontal="center" vertical="center"/>
    </xf>
    <xf numFmtId="0" fontId="5" fillId="3" borderId="8" xfId="0" applyFont="1" applyFill="1" applyBorder="1" applyAlignment="1">
      <alignment horizontal="center" vertical="center"/>
    </xf>
    <xf numFmtId="0" fontId="5" fillId="3" borderId="1" xfId="0" applyFont="1" applyFill="1" applyBorder="1" applyAlignment="1">
      <alignment horizontal="center" vertical="center"/>
    </xf>
    <xf numFmtId="0" fontId="5" fillId="3" borderId="9" xfId="0" applyFont="1" applyFill="1" applyBorder="1" applyAlignment="1">
      <alignment horizontal="center" vertical="center"/>
    </xf>
    <xf numFmtId="0" fontId="7" fillId="0" borderId="8" xfId="1" applyFont="1" applyBorder="1" applyAlignment="1">
      <alignment horizontal="left" vertical="center"/>
    </xf>
    <xf numFmtId="0" fontId="7" fillId="0" borderId="1" xfId="1" applyFont="1" applyBorder="1" applyAlignment="1">
      <alignment horizontal="left" vertical="center"/>
    </xf>
    <xf numFmtId="0" fontId="7" fillId="0" borderId="9" xfId="1" applyFont="1" applyBorder="1" applyAlignment="1">
      <alignment horizontal="left" vertical="center"/>
    </xf>
    <xf numFmtId="0" fontId="7" fillId="0" borderId="8" xfId="1" applyFont="1" applyBorder="1" applyAlignment="1">
      <alignment horizontal="left" vertical="center" wrapText="1"/>
    </xf>
    <xf numFmtId="0" fontId="7" fillId="0" borderId="1" xfId="1" applyFont="1" applyBorder="1" applyAlignment="1">
      <alignment horizontal="left" vertical="center" wrapText="1"/>
    </xf>
    <xf numFmtId="0" fontId="7" fillId="0" borderId="9" xfId="1" applyFont="1" applyBorder="1" applyAlignment="1">
      <alignment horizontal="left" vertical="center" wrapText="1"/>
    </xf>
    <xf numFmtId="0" fontId="7" fillId="0" borderId="10" xfId="1" applyFont="1" applyBorder="1" applyAlignment="1">
      <alignment horizontal="left" vertical="center"/>
    </xf>
    <xf numFmtId="0" fontId="7" fillId="0" borderId="11" xfId="1" applyFont="1" applyBorder="1" applyAlignment="1">
      <alignment horizontal="left" vertical="center"/>
    </xf>
    <xf numFmtId="0" fontId="7" fillId="0" borderId="12" xfId="1" applyFont="1" applyBorder="1" applyAlignment="1">
      <alignment horizontal="left" vertical="center"/>
    </xf>
    <xf numFmtId="0" fontId="0" fillId="0" borderId="34" xfId="0" applyBorder="1" applyAlignment="1">
      <alignment horizontal="left" vertical="top" wrapText="1"/>
    </xf>
    <xf numFmtId="0" fontId="0" fillId="0" borderId="82" xfId="0" applyBorder="1" applyAlignment="1">
      <alignment horizontal="left" vertical="top" wrapText="1"/>
    </xf>
    <xf numFmtId="0" fontId="0" fillId="0" borderId="20" xfId="0" applyBorder="1" applyAlignment="1">
      <alignment horizontal="left" vertical="top" wrapText="1"/>
    </xf>
    <xf numFmtId="0" fontId="0" fillId="0" borderId="35" xfId="0" applyBorder="1" applyAlignment="1">
      <alignment horizontal="left" vertical="top" wrapText="1"/>
    </xf>
    <xf numFmtId="0" fontId="0" fillId="0" borderId="83" xfId="0" applyBorder="1" applyAlignment="1">
      <alignment horizontal="left" vertical="top" wrapText="1"/>
    </xf>
    <xf numFmtId="0" fontId="0" fillId="0" borderId="21" xfId="0" applyBorder="1" applyAlignment="1">
      <alignment horizontal="left" vertical="top" wrapText="1"/>
    </xf>
    <xf numFmtId="0" fontId="11" fillId="6" borderId="84" xfId="0" applyFont="1" applyFill="1" applyBorder="1" applyAlignment="1">
      <alignment horizontal="left" vertical="top" wrapText="1"/>
    </xf>
    <xf numFmtId="0" fontId="11" fillId="6" borderId="85" xfId="0" applyFont="1" applyFill="1" applyBorder="1" applyAlignment="1">
      <alignment horizontal="left" vertical="top" wrapText="1"/>
    </xf>
    <xf numFmtId="0" fontId="11" fillId="6" borderId="36" xfId="0" applyFont="1" applyFill="1" applyBorder="1" applyAlignment="1">
      <alignment horizontal="left" vertical="top" wrapText="1"/>
    </xf>
    <xf numFmtId="0" fontId="0" fillId="6" borderId="22" xfId="0" applyFill="1" applyBorder="1" applyAlignment="1">
      <alignment horizontal="center" vertical="center" wrapText="1"/>
    </xf>
    <xf numFmtId="0" fontId="0" fillId="6" borderId="22" xfId="0" applyFill="1" applyBorder="1" applyAlignment="1">
      <alignment horizontal="center" vertical="center"/>
    </xf>
    <xf numFmtId="0" fontId="0" fillId="6" borderId="14" xfId="0" applyFill="1" applyBorder="1" applyAlignment="1">
      <alignment horizontal="center" vertical="center"/>
    </xf>
    <xf numFmtId="0" fontId="0" fillId="6" borderId="23" xfId="0" applyFill="1" applyBorder="1" applyAlignment="1">
      <alignment horizontal="center" vertical="center"/>
    </xf>
    <xf numFmtId="0" fontId="0" fillId="6" borderId="17" xfId="0" applyFill="1" applyBorder="1" applyAlignment="1">
      <alignment horizontal="center" vertical="center"/>
    </xf>
    <xf numFmtId="0" fontId="2" fillId="7" borderId="24" xfId="0" applyFont="1" applyFill="1" applyBorder="1" applyAlignment="1">
      <alignment horizontal="center" vertical="center"/>
    </xf>
    <xf numFmtId="0" fontId="0" fillId="7" borderId="25" xfId="0" applyFill="1" applyBorder="1" applyAlignment="1">
      <alignment horizontal="center" vertical="center"/>
    </xf>
    <xf numFmtId="0" fontId="4" fillId="3" borderId="6" xfId="0" applyFont="1" applyFill="1" applyBorder="1" applyAlignment="1">
      <alignment horizontal="center"/>
    </xf>
    <xf numFmtId="0" fontId="4" fillId="3" borderId="7" xfId="0" applyFont="1" applyFill="1" applyBorder="1" applyAlignment="1">
      <alignment horizont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8" xfId="0" applyFont="1" applyBorder="1" applyAlignment="1">
      <alignment horizontal="center" vertical="center"/>
    </xf>
    <xf numFmtId="0" fontId="5" fillId="0" borderId="1" xfId="0" applyFont="1" applyBorder="1" applyAlignment="1">
      <alignment horizontal="center" vertical="center"/>
    </xf>
    <xf numFmtId="0" fontId="2" fillId="0" borderId="6" xfId="0" applyFont="1" applyBorder="1" applyAlignment="1">
      <alignment horizontal="center"/>
    </xf>
    <xf numFmtId="0" fontId="2" fillId="0" borderId="7" xfId="0" applyFont="1" applyBorder="1" applyAlignment="1">
      <alignment horizontal="center"/>
    </xf>
    <xf numFmtId="0" fontId="2" fillId="0" borderId="8" xfId="0" applyFont="1" applyBorder="1" applyAlignment="1">
      <alignment horizontal="center" vertical="center" textRotation="90"/>
    </xf>
    <xf numFmtId="0" fontId="2" fillId="0" borderId="10" xfId="0" applyFont="1" applyBorder="1" applyAlignment="1">
      <alignment horizontal="center" vertical="center" textRotation="90"/>
    </xf>
    <xf numFmtId="0" fontId="0" fillId="8" borderId="13" xfId="2" applyFont="1" applyBorder="1" applyAlignment="1">
      <alignment horizontal="left" wrapText="1"/>
    </xf>
    <xf numFmtId="0" fontId="0" fillId="8" borderId="22" xfId="2" applyFont="1" applyBorder="1" applyAlignment="1">
      <alignment horizontal="left" wrapText="1"/>
    </xf>
    <xf numFmtId="0" fontId="0" fillId="8" borderId="14" xfId="2" applyFont="1" applyBorder="1" applyAlignment="1">
      <alignment horizontal="left" wrapText="1"/>
    </xf>
    <xf numFmtId="0" fontId="0" fillId="8" borderId="16" xfId="2" applyFont="1" applyBorder="1" applyAlignment="1">
      <alignment horizontal="left" wrapText="1"/>
    </xf>
    <xf numFmtId="0" fontId="0" fillId="8" borderId="23" xfId="2" applyFont="1" applyBorder="1" applyAlignment="1">
      <alignment horizontal="left" wrapText="1"/>
    </xf>
    <xf numFmtId="0" fontId="0" fillId="8" borderId="17" xfId="2" applyFont="1" applyBorder="1" applyAlignment="1">
      <alignment horizontal="left" wrapText="1"/>
    </xf>
    <xf numFmtId="0" fontId="4" fillId="8" borderId="24" xfId="2" applyFont="1" applyBorder="1" applyAlignment="1">
      <alignment horizontal="center" vertical="center"/>
    </xf>
    <xf numFmtId="0" fontId="4" fillId="8" borderId="25" xfId="2" applyFont="1" applyBorder="1" applyAlignment="1">
      <alignment horizontal="center" vertical="center"/>
    </xf>
    <xf numFmtId="0" fontId="0" fillId="8" borderId="49" xfId="2" applyFont="1" applyBorder="1" applyAlignment="1">
      <alignment horizontal="left" vertical="top" wrapText="1"/>
    </xf>
    <xf numFmtId="0" fontId="0" fillId="8" borderId="45" xfId="2" applyFont="1" applyBorder="1" applyAlignment="1">
      <alignment horizontal="left" vertical="top" wrapText="1"/>
    </xf>
    <xf numFmtId="0" fontId="0" fillId="8" borderId="46" xfId="2" applyFont="1" applyBorder="1" applyAlignment="1">
      <alignment horizontal="left" vertical="top" wrapText="1"/>
    </xf>
    <xf numFmtId="0" fontId="0" fillId="8" borderId="50" xfId="2" applyFont="1" applyBorder="1" applyAlignment="1">
      <alignment horizontal="left" vertical="top" wrapText="1"/>
    </xf>
    <xf numFmtId="0" fontId="0" fillId="8" borderId="47" xfId="2" applyFont="1" applyBorder="1" applyAlignment="1">
      <alignment horizontal="left" vertical="top" wrapText="1"/>
    </xf>
    <xf numFmtId="0" fontId="0" fillId="8" borderId="48" xfId="2" applyFont="1" applyBorder="1" applyAlignment="1">
      <alignment horizontal="left" vertical="top" wrapText="1"/>
    </xf>
    <xf numFmtId="0" fontId="2" fillId="8" borderId="24" xfId="2" applyFont="1" applyBorder="1" applyAlignment="1">
      <alignment horizontal="center" vertical="center"/>
    </xf>
    <xf numFmtId="0" fontId="2" fillId="8" borderId="25" xfId="2" applyFont="1" applyBorder="1" applyAlignment="1">
      <alignment horizontal="center" vertical="center"/>
    </xf>
    <xf numFmtId="0" fontId="2" fillId="3" borderId="95" xfId="0" applyFont="1" applyFill="1" applyBorder="1" applyAlignment="1">
      <alignment horizontal="center"/>
    </xf>
    <xf numFmtId="0" fontId="2" fillId="3" borderId="40" xfId="0" applyFont="1" applyFill="1" applyBorder="1" applyAlignment="1">
      <alignment horizontal="center"/>
    </xf>
    <xf numFmtId="0" fontId="2" fillId="3" borderId="41" xfId="0" applyFont="1" applyFill="1" applyBorder="1" applyAlignment="1">
      <alignment horizontal="center"/>
    </xf>
    <xf numFmtId="0" fontId="2" fillId="3" borderId="94" xfId="0" applyFont="1" applyFill="1" applyBorder="1" applyAlignment="1">
      <alignment horizontal="center" vertical="center"/>
    </xf>
    <xf numFmtId="0" fontId="2" fillId="3" borderId="86" xfId="0" applyFont="1" applyFill="1" applyBorder="1" applyAlignment="1">
      <alignment horizontal="center" vertical="center"/>
    </xf>
    <xf numFmtId="0" fontId="2" fillId="0" borderId="0" xfId="0" applyFont="1" applyAlignment="1">
      <alignment horizontal="center" vertical="center"/>
    </xf>
    <xf numFmtId="0" fontId="0" fillId="7" borderId="24" xfId="0" applyFill="1" applyBorder="1" applyAlignment="1">
      <alignment horizontal="center" vertical="top" wrapText="1"/>
    </xf>
    <xf numFmtId="0" fontId="0" fillId="7" borderId="27" xfId="0" applyFill="1" applyBorder="1" applyAlignment="1">
      <alignment horizontal="center" vertical="top" wrapText="1"/>
    </xf>
    <xf numFmtId="0" fontId="0" fillId="7" borderId="25" xfId="0" applyFill="1" applyBorder="1" applyAlignment="1">
      <alignment horizontal="center" vertical="top" wrapText="1"/>
    </xf>
    <xf numFmtId="0" fontId="5" fillId="3" borderId="1" xfId="0" applyFont="1" applyFill="1" applyBorder="1" applyAlignment="1">
      <alignment horizontal="center"/>
    </xf>
    <xf numFmtId="0" fontId="0" fillId="0" borderId="1" xfId="0" applyBorder="1" applyAlignment="1">
      <alignment horizontal="center" vertical="center"/>
    </xf>
    <xf numFmtId="0" fontId="0" fillId="6" borderId="13" xfId="0" applyFill="1" applyBorder="1" applyAlignment="1">
      <alignment horizontal="left" vertical="top" wrapText="1"/>
    </xf>
    <xf numFmtId="0" fontId="0" fillId="6" borderId="22" xfId="0" applyFill="1" applyBorder="1" applyAlignment="1">
      <alignment horizontal="left" vertical="top" wrapText="1"/>
    </xf>
    <xf numFmtId="0" fontId="0" fillId="6" borderId="14" xfId="0" applyFill="1" applyBorder="1" applyAlignment="1">
      <alignment horizontal="left" vertical="top" wrapText="1"/>
    </xf>
    <xf numFmtId="0" fontId="0" fillId="6" borderId="26" xfId="0" applyFill="1" applyBorder="1" applyAlignment="1">
      <alignment horizontal="left" vertical="top" wrapText="1"/>
    </xf>
    <xf numFmtId="0" fontId="0" fillId="6" borderId="0" xfId="0" applyFill="1" applyAlignment="1">
      <alignment horizontal="left" vertical="top" wrapText="1"/>
    </xf>
    <xf numFmtId="0" fontId="0" fillId="6" borderId="15" xfId="0" applyFill="1" applyBorder="1" applyAlignment="1">
      <alignment horizontal="left" vertical="top" wrapText="1"/>
    </xf>
    <xf numFmtId="0" fontId="0" fillId="6" borderId="16" xfId="0" applyFill="1" applyBorder="1" applyAlignment="1">
      <alignment horizontal="left" vertical="top" wrapText="1"/>
    </xf>
    <xf numFmtId="0" fontId="0" fillId="6" borderId="23" xfId="0" applyFill="1" applyBorder="1" applyAlignment="1">
      <alignment horizontal="left" vertical="top" wrapText="1"/>
    </xf>
    <xf numFmtId="0" fontId="0" fillId="6" borderId="17" xfId="0" applyFill="1" applyBorder="1" applyAlignment="1">
      <alignment horizontal="left" vertical="top" wrapText="1"/>
    </xf>
    <xf numFmtId="0" fontId="0" fillId="7" borderId="13" xfId="0" applyFill="1" applyBorder="1" applyAlignment="1">
      <alignment horizontal="center" vertical="top" wrapText="1"/>
    </xf>
    <xf numFmtId="0" fontId="0" fillId="7" borderId="14" xfId="0" applyFill="1" applyBorder="1" applyAlignment="1">
      <alignment horizontal="center" vertical="top" wrapText="1"/>
    </xf>
    <xf numFmtId="0" fontId="0" fillId="7" borderId="26" xfId="0" applyFill="1" applyBorder="1" applyAlignment="1">
      <alignment horizontal="center" vertical="top" wrapText="1"/>
    </xf>
    <xf numFmtId="0" fontId="0" fillId="7" borderId="15" xfId="0" applyFill="1" applyBorder="1" applyAlignment="1">
      <alignment horizontal="center" vertical="top" wrapText="1"/>
    </xf>
    <xf numFmtId="0" fontId="0" fillId="7" borderId="16" xfId="0" applyFill="1" applyBorder="1" applyAlignment="1">
      <alignment horizontal="center" vertical="top" wrapText="1"/>
    </xf>
    <xf numFmtId="0" fontId="0" fillId="7" borderId="17" xfId="0" applyFill="1" applyBorder="1" applyAlignment="1">
      <alignment horizontal="center" vertical="top" wrapText="1"/>
    </xf>
    <xf numFmtId="0" fontId="2" fillId="7" borderId="90" xfId="0" applyFont="1" applyFill="1" applyBorder="1" applyAlignment="1">
      <alignment horizontal="center"/>
    </xf>
    <xf numFmtId="0" fontId="2" fillId="7" borderId="91" xfId="0" applyFont="1" applyFill="1" applyBorder="1" applyAlignment="1">
      <alignment horizontal="center"/>
    </xf>
    <xf numFmtId="0" fontId="2" fillId="7" borderId="92" xfId="0" applyFont="1" applyFill="1" applyBorder="1" applyAlignment="1">
      <alignment horizontal="center"/>
    </xf>
    <xf numFmtId="0" fontId="5" fillId="3" borderId="5" xfId="0" applyFont="1" applyFill="1" applyBorder="1" applyAlignment="1">
      <alignment horizontal="center" vertical="center" wrapText="1"/>
    </xf>
    <xf numFmtId="0" fontId="5" fillId="3" borderId="7" xfId="0" applyFont="1" applyFill="1" applyBorder="1" applyAlignment="1">
      <alignment horizontal="center" vertical="center" wrapText="1"/>
    </xf>
    <xf numFmtId="0" fontId="4" fillId="0" borderId="6" xfId="0" applyFont="1" applyBorder="1" applyAlignment="1">
      <alignment horizontal="center" vertical="center"/>
    </xf>
    <xf numFmtId="0" fontId="4" fillId="0" borderId="1" xfId="0" applyFont="1" applyBorder="1" applyAlignment="1">
      <alignment horizontal="center" vertical="center"/>
    </xf>
    <xf numFmtId="0" fontId="4" fillId="0" borderId="7" xfId="0" applyFont="1" applyBorder="1" applyAlignment="1">
      <alignment horizontal="center" vertical="center"/>
    </xf>
    <xf numFmtId="0" fontId="4" fillId="0" borderId="9" xfId="0" applyFont="1" applyBorder="1" applyAlignment="1">
      <alignment horizontal="center" vertical="center"/>
    </xf>
    <xf numFmtId="0" fontId="2" fillId="7" borderId="10" xfId="0" applyFont="1" applyFill="1" applyBorder="1" applyAlignment="1">
      <alignment horizontal="center" vertical="center"/>
    </xf>
    <xf numFmtId="0" fontId="2" fillId="7" borderId="11" xfId="0" applyFont="1" applyFill="1" applyBorder="1" applyAlignment="1">
      <alignment horizontal="center" vertical="center"/>
    </xf>
    <xf numFmtId="0" fontId="2" fillId="7" borderId="12" xfId="0" applyFont="1" applyFill="1" applyBorder="1" applyAlignment="1">
      <alignment horizontal="center" vertical="center"/>
    </xf>
    <xf numFmtId="0" fontId="4" fillId="0" borderId="5" xfId="0" applyFont="1" applyBorder="1" applyAlignment="1">
      <alignment horizontal="center" vertical="center"/>
    </xf>
    <xf numFmtId="0" fontId="4" fillId="0" borderId="8" xfId="0" applyFont="1" applyBorder="1" applyAlignment="1">
      <alignment horizontal="center" vertical="center"/>
    </xf>
    <xf numFmtId="0" fontId="4" fillId="0" borderId="6" xfId="0" applyFont="1" applyBorder="1" applyAlignment="1">
      <alignment horizontal="center" vertical="center" wrapText="1"/>
    </xf>
    <xf numFmtId="0" fontId="4" fillId="0" borderId="1" xfId="0" applyFont="1" applyBorder="1" applyAlignment="1">
      <alignment horizontal="center" vertical="center" wrapText="1"/>
    </xf>
    <xf numFmtId="0" fontId="2" fillId="7" borderId="13" xfId="0" applyFont="1" applyFill="1" applyBorder="1" applyAlignment="1">
      <alignment horizontal="right" vertical="center"/>
    </xf>
    <xf numFmtId="0" fontId="2" fillId="7" borderId="26" xfId="0" applyFont="1" applyFill="1" applyBorder="1" applyAlignment="1">
      <alignment horizontal="right" vertical="center"/>
    </xf>
    <xf numFmtId="0" fontId="2" fillId="7" borderId="16" xfId="0" applyFont="1" applyFill="1" applyBorder="1" applyAlignment="1">
      <alignment horizontal="right" vertical="center"/>
    </xf>
    <xf numFmtId="49" fontId="0" fillId="6" borderId="22" xfId="0" applyNumberFormat="1" applyFill="1" applyBorder="1" applyAlignment="1">
      <alignment horizontal="left" vertical="center" wrapText="1"/>
    </xf>
    <xf numFmtId="49" fontId="0" fillId="6" borderId="14" xfId="0" applyNumberFormat="1" applyFill="1" applyBorder="1" applyAlignment="1">
      <alignment horizontal="left" vertical="center" wrapText="1"/>
    </xf>
    <xf numFmtId="49" fontId="0" fillId="6" borderId="0" xfId="0" applyNumberFormat="1" applyFill="1" applyAlignment="1">
      <alignment horizontal="left" vertical="center" wrapText="1"/>
    </xf>
    <xf numFmtId="49" fontId="0" fillId="6" borderId="15" xfId="0" applyNumberFormat="1" applyFill="1" applyBorder="1" applyAlignment="1">
      <alignment horizontal="left" vertical="center" wrapText="1"/>
    </xf>
    <xf numFmtId="49" fontId="0" fillId="6" borderId="23" xfId="0" applyNumberFormat="1" applyFill="1" applyBorder="1" applyAlignment="1">
      <alignment horizontal="left" vertical="center" wrapText="1"/>
    </xf>
    <xf numFmtId="49" fontId="0" fillId="6" borderId="17" xfId="0" applyNumberFormat="1" applyFill="1" applyBorder="1" applyAlignment="1">
      <alignment horizontal="left" vertical="center" wrapText="1"/>
    </xf>
    <xf numFmtId="0" fontId="2" fillId="3" borderId="18" xfId="0" applyFont="1" applyFill="1" applyBorder="1" applyAlignment="1">
      <alignment horizontal="center" vertical="center"/>
    </xf>
    <xf numFmtId="0" fontId="2" fillId="3" borderId="28" xfId="0" applyFont="1" applyFill="1" applyBorder="1" applyAlignment="1">
      <alignment horizontal="center" vertical="center"/>
    </xf>
    <xf numFmtId="0" fontId="2" fillId="4" borderId="18" xfId="0" applyFont="1" applyFill="1" applyBorder="1" applyAlignment="1">
      <alignment horizontal="center" vertical="center"/>
    </xf>
    <xf numFmtId="0" fontId="2" fillId="4" borderId="29" xfId="0" applyFont="1" applyFill="1" applyBorder="1" applyAlignment="1">
      <alignment horizontal="center" vertical="center"/>
    </xf>
    <xf numFmtId="0" fontId="5" fillId="0" borderId="13" xfId="0" applyFont="1" applyBorder="1" applyAlignment="1">
      <alignment horizontal="center" vertical="center"/>
    </xf>
    <xf numFmtId="0" fontId="5" fillId="0" borderId="37" xfId="0" applyFont="1" applyBorder="1" applyAlignment="1">
      <alignment horizontal="center" vertical="center"/>
    </xf>
    <xf numFmtId="0" fontId="5" fillId="0" borderId="35" xfId="0" applyFont="1" applyBorder="1" applyAlignment="1">
      <alignment horizontal="center" vertical="center"/>
    </xf>
    <xf numFmtId="0" fontId="5" fillId="0" borderId="38" xfId="0" applyFont="1" applyBorder="1" applyAlignment="1">
      <alignment horizontal="center" vertical="center"/>
    </xf>
    <xf numFmtId="0" fontId="2" fillId="0" borderId="39" xfId="0" applyFont="1" applyBorder="1" applyAlignment="1">
      <alignment horizontal="center"/>
    </xf>
    <xf numFmtId="0" fontId="2" fillId="0" borderId="40" xfId="0" applyFont="1" applyBorder="1" applyAlignment="1">
      <alignment horizontal="center"/>
    </xf>
    <xf numFmtId="0" fontId="2" fillId="0" borderId="41" xfId="0" applyFont="1" applyBorder="1" applyAlignment="1">
      <alignment horizontal="center"/>
    </xf>
    <xf numFmtId="0" fontId="2" fillId="0" borderId="42" xfId="0" applyFont="1" applyBorder="1" applyAlignment="1">
      <alignment horizontal="center" vertical="center" textRotation="90"/>
    </xf>
    <xf numFmtId="0" fontId="2" fillId="0" borderId="43" xfId="0" applyFont="1" applyBorder="1" applyAlignment="1">
      <alignment horizontal="center" vertical="center" textRotation="90"/>
    </xf>
    <xf numFmtId="0" fontId="2" fillId="0" borderId="44" xfId="0" applyFont="1" applyBorder="1" applyAlignment="1">
      <alignment horizontal="center" vertical="center" textRotation="90"/>
    </xf>
    <xf numFmtId="0" fontId="0" fillId="0" borderId="0" xfId="0" applyAlignment="1">
      <alignment horizontal="center"/>
    </xf>
    <xf numFmtId="0" fontId="2" fillId="7" borderId="0" xfId="0" applyFont="1" applyFill="1" applyAlignment="1">
      <alignment horizontal="center"/>
    </xf>
    <xf numFmtId="0" fontId="11" fillId="0" borderId="24" xfId="0" applyFont="1" applyBorder="1" applyAlignment="1">
      <alignment horizontal="center" vertical="center"/>
    </xf>
    <xf numFmtId="0" fontId="11" fillId="0" borderId="27" xfId="0" applyFont="1" applyBorder="1" applyAlignment="1">
      <alignment horizontal="center" vertical="center"/>
    </xf>
    <xf numFmtId="0" fontId="11" fillId="0" borderId="25" xfId="0" applyFont="1" applyBorder="1" applyAlignment="1">
      <alignment horizontal="center" vertical="center"/>
    </xf>
    <xf numFmtId="0" fontId="0" fillId="0" borderId="51" xfId="0" applyBorder="1" applyAlignment="1">
      <alignment horizontal="center" vertical="center"/>
    </xf>
    <xf numFmtId="0" fontId="0" fillId="0" borderId="64" xfId="0" applyBorder="1" applyAlignment="1">
      <alignment horizontal="center" vertical="center"/>
    </xf>
    <xf numFmtId="0" fontId="0" fillId="0" borderId="51" xfId="0" applyBorder="1" applyAlignment="1">
      <alignment horizontal="center" vertical="center" wrapText="1"/>
    </xf>
    <xf numFmtId="0" fontId="0" fillId="0" borderId="52" xfId="0" applyBorder="1" applyAlignment="1">
      <alignment horizontal="center" vertical="center" wrapText="1"/>
    </xf>
    <xf numFmtId="0" fontId="0" fillId="0" borderId="42" xfId="0" applyBorder="1" applyAlignment="1">
      <alignment horizontal="center" vertical="center"/>
    </xf>
    <xf numFmtId="0" fontId="0" fillId="0" borderId="43" xfId="0" applyBorder="1" applyAlignment="1">
      <alignment horizontal="center" vertical="center"/>
    </xf>
    <xf numFmtId="0" fontId="2" fillId="0" borderId="5" xfId="0" applyFont="1" applyBorder="1" applyAlignment="1">
      <alignment horizontal="center"/>
    </xf>
  </cellXfs>
  <cellStyles count="3">
    <cellStyle name="Hyperlink" xfId="1" builtinId="8"/>
    <cellStyle name="Normal" xfId="0" builtinId="0"/>
    <cellStyle name="Note" xfId="2" builtinId="10"/>
  </cellStyles>
  <dxfs count="53">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ill>
        <patternFill>
          <bgColor rgb="FFFFFF00"/>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ill>
        <patternFill>
          <bgColor rgb="FFFFFF00"/>
        </patternFill>
      </fill>
    </dxf>
    <dxf>
      <fill>
        <patternFill>
          <bgColor rgb="FFFFFF00"/>
        </patternFill>
      </fill>
    </dxf>
    <dxf>
      <fill>
        <patternFill>
          <bgColor rgb="FFFFFF00"/>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s>
  <tableStyles count="0" defaultTableStyle="TableStyleMedium2" defaultPivotStyle="PivotStyleLight16"/>
  <colors>
    <mruColors>
      <color rgb="FFCC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3AE14E-A492-4F59-A825-BE2140D55DA4}">
  <sheetPr codeName="Sheet6">
    <tabColor theme="7" tint="0.59999389629810485"/>
  </sheetPr>
  <dimension ref="C1:F209"/>
  <sheetViews>
    <sheetView workbookViewId="0">
      <selection activeCell="D213" sqref="D213"/>
    </sheetView>
  </sheetViews>
  <sheetFormatPr defaultRowHeight="14.4" x14ac:dyDescent="0.55000000000000004"/>
  <cols>
    <col min="3" max="3" width="43" customWidth="1"/>
    <col min="4" max="4" width="19.578125" style="18" customWidth="1"/>
    <col min="5" max="5" width="30.83984375" style="18" customWidth="1"/>
    <col min="6" max="6" width="18.83984375" customWidth="1"/>
  </cols>
  <sheetData>
    <row r="1" spans="3:6" ht="14.7" thickBot="1" x14ac:dyDescent="0.6"/>
    <row r="2" spans="3:6" ht="32.25" customHeight="1" x14ac:dyDescent="0.55000000000000004">
      <c r="C2" s="19" t="s">
        <v>20</v>
      </c>
      <c r="D2" s="201"/>
      <c r="E2" s="202"/>
      <c r="F2" s="203"/>
    </row>
    <row r="3" spans="3:6" ht="32.25" customHeight="1" thickBot="1" x14ac:dyDescent="0.6">
      <c r="C3" s="20"/>
      <c r="D3" s="204"/>
      <c r="E3" s="205"/>
      <c r="F3" s="206"/>
    </row>
    <row r="5" spans="3:6" ht="14.7" thickBot="1" x14ac:dyDescent="0.6"/>
    <row r="6" spans="3:6" x14ac:dyDescent="0.55000000000000004">
      <c r="C6" s="22" t="s">
        <v>15</v>
      </c>
      <c r="D6" s="23" t="s">
        <v>14</v>
      </c>
      <c r="E6" s="24" t="s">
        <v>21</v>
      </c>
      <c r="F6" s="25" t="s">
        <v>22</v>
      </c>
    </row>
    <row r="7" spans="3:6" ht="14.7" thickBot="1" x14ac:dyDescent="0.6">
      <c r="C7" s="197"/>
      <c r="D7" s="198"/>
      <c r="E7" s="36"/>
      <c r="F7" s="37"/>
    </row>
    <row r="8" spans="3:6" s="21" customFormat="1" ht="63" hidden="1" customHeight="1" x14ac:dyDescent="0.55000000000000004">
      <c r="C8" s="26" t="e">
        <f>IF(#REF!="Yes",#REF!,)</f>
        <v>#REF!</v>
      </c>
      <c r="D8" s="18" t="e">
        <f>#REF!</f>
        <v>#REF!</v>
      </c>
      <c r="E8" s="31"/>
      <c r="F8" s="33">
        <v>0.01</v>
      </c>
    </row>
    <row r="9" spans="3:6" s="21" customFormat="1" ht="63" hidden="1" customHeight="1" x14ac:dyDescent="0.55000000000000004">
      <c r="C9" s="26" t="e">
        <f>IF(#REF!="Yes",#REF!,)</f>
        <v>#REF!</v>
      </c>
      <c r="D9" s="18" t="e">
        <f>#REF!</f>
        <v>#REF!</v>
      </c>
      <c r="E9" s="31"/>
      <c r="F9" s="33"/>
    </row>
    <row r="10" spans="3:6" s="21" customFormat="1" ht="63" hidden="1" customHeight="1" x14ac:dyDescent="0.55000000000000004">
      <c r="C10" s="26" t="e">
        <f>IF(#REF!="Yes",#REF!,)</f>
        <v>#REF!</v>
      </c>
      <c r="D10" s="18" t="e">
        <f>#REF!</f>
        <v>#REF!</v>
      </c>
      <c r="E10" s="31"/>
      <c r="F10" s="33"/>
    </row>
    <row r="11" spans="3:6" s="21" customFormat="1" ht="63" hidden="1" customHeight="1" x14ac:dyDescent="0.55000000000000004">
      <c r="C11" s="26" t="e">
        <f>IF(#REF!="Yes",#REF!,)</f>
        <v>#REF!</v>
      </c>
      <c r="D11" s="18" t="e">
        <f>#REF!</f>
        <v>#REF!</v>
      </c>
      <c r="E11" s="31"/>
      <c r="F11" s="33"/>
    </row>
    <row r="12" spans="3:6" s="21" customFormat="1" ht="63" hidden="1" customHeight="1" x14ac:dyDescent="0.55000000000000004">
      <c r="C12" s="26" t="e">
        <f>IF(#REF!="Yes",#REF!,)</f>
        <v>#REF!</v>
      </c>
      <c r="D12" s="18" t="e">
        <f>#REF!</f>
        <v>#REF!</v>
      </c>
      <c r="E12" s="31"/>
      <c r="F12" s="33"/>
    </row>
    <row r="13" spans="3:6" s="21" customFormat="1" ht="63" hidden="1" customHeight="1" x14ac:dyDescent="0.55000000000000004">
      <c r="C13" s="26" t="e">
        <f>IF(#REF!="Yes",#REF!,)</f>
        <v>#REF!</v>
      </c>
      <c r="D13" s="18" t="e">
        <f>#REF!</f>
        <v>#REF!</v>
      </c>
      <c r="E13" s="31"/>
      <c r="F13" s="33"/>
    </row>
    <row r="14" spans="3:6" s="21" customFormat="1" ht="63" hidden="1" customHeight="1" x14ac:dyDescent="0.55000000000000004">
      <c r="C14" s="26" t="e">
        <f>IF(#REF!="Yes",#REF!,)</f>
        <v>#REF!</v>
      </c>
      <c r="D14" s="18" t="e">
        <f>#REF!</f>
        <v>#REF!</v>
      </c>
      <c r="E14" s="31"/>
      <c r="F14" s="33"/>
    </row>
    <row r="15" spans="3:6" s="21" customFormat="1" ht="63" hidden="1" customHeight="1" x14ac:dyDescent="0.55000000000000004">
      <c r="C15" s="26" t="e">
        <f>IF(#REF!="Yes",#REF!,)</f>
        <v>#REF!</v>
      </c>
      <c r="D15" s="18" t="e">
        <f>#REF!</f>
        <v>#REF!</v>
      </c>
      <c r="E15" s="31"/>
      <c r="F15" s="33"/>
    </row>
    <row r="16" spans="3:6" s="21" customFormat="1" ht="63" hidden="1" customHeight="1" x14ac:dyDescent="0.55000000000000004">
      <c r="C16" s="26" t="e">
        <f>IF(#REF!="Yes",#REF!,)</f>
        <v>#REF!</v>
      </c>
      <c r="D16" s="18" t="e">
        <f>#REF!</f>
        <v>#REF!</v>
      </c>
      <c r="E16" s="31"/>
      <c r="F16" s="33"/>
    </row>
    <row r="17" spans="3:6" s="21" customFormat="1" ht="63" hidden="1" customHeight="1" x14ac:dyDescent="0.55000000000000004">
      <c r="C17" s="26" t="e">
        <f>IF(#REF!="Yes",#REF!,)</f>
        <v>#REF!</v>
      </c>
      <c r="D17" s="18" t="e">
        <f>#REF!</f>
        <v>#REF!</v>
      </c>
      <c r="E17" s="31"/>
      <c r="F17" s="33"/>
    </row>
    <row r="18" spans="3:6" s="21" customFormat="1" ht="63" hidden="1" customHeight="1" x14ac:dyDescent="0.55000000000000004">
      <c r="C18" s="26" t="e">
        <f>IF(#REF!="Yes",#REF!,)</f>
        <v>#REF!</v>
      </c>
      <c r="D18" s="18" t="e">
        <f>#REF!</f>
        <v>#REF!</v>
      </c>
      <c r="E18" s="31"/>
      <c r="F18" s="33"/>
    </row>
    <row r="19" spans="3:6" s="21" customFormat="1" ht="63" hidden="1" customHeight="1" x14ac:dyDescent="0.55000000000000004">
      <c r="C19" s="26" t="e">
        <f>IF(#REF!="Yes",#REF!,)</f>
        <v>#REF!</v>
      </c>
      <c r="D19" s="18" t="e">
        <f>#REF!</f>
        <v>#REF!</v>
      </c>
      <c r="E19" s="31"/>
      <c r="F19" s="33"/>
    </row>
    <row r="20" spans="3:6" s="21" customFormat="1" ht="63" hidden="1" customHeight="1" x14ac:dyDescent="0.55000000000000004">
      <c r="C20" s="26" t="e">
        <f>IF(#REF!="Yes",#REF!,)</f>
        <v>#REF!</v>
      </c>
      <c r="D20" s="18" t="e">
        <f>#REF!</f>
        <v>#REF!</v>
      </c>
      <c r="E20" s="31"/>
      <c r="F20" s="33"/>
    </row>
    <row r="21" spans="3:6" s="21" customFormat="1" ht="63" hidden="1" customHeight="1" x14ac:dyDescent="0.55000000000000004">
      <c r="C21" s="26" t="e">
        <f>IF(#REF!="Yes",#REF!,)</f>
        <v>#REF!</v>
      </c>
      <c r="D21" s="18" t="e">
        <f>#REF!</f>
        <v>#REF!</v>
      </c>
      <c r="E21" s="31"/>
      <c r="F21" s="33"/>
    </row>
    <row r="22" spans="3:6" s="21" customFormat="1" ht="63" hidden="1" customHeight="1" x14ac:dyDescent="0.55000000000000004">
      <c r="C22" s="26" t="e">
        <f>IF(#REF!="Yes",#REF!,)</f>
        <v>#REF!</v>
      </c>
      <c r="D22" s="18" t="e">
        <f>#REF!</f>
        <v>#REF!</v>
      </c>
      <c r="E22" s="31"/>
      <c r="F22" s="33"/>
    </row>
    <row r="23" spans="3:6" s="21" customFormat="1" ht="63" hidden="1" customHeight="1" x14ac:dyDescent="0.55000000000000004">
      <c r="C23" s="26" t="e">
        <f>IF(#REF!="Yes",#REF!,)</f>
        <v>#REF!</v>
      </c>
      <c r="D23" s="18" t="e">
        <f>#REF!</f>
        <v>#REF!</v>
      </c>
      <c r="E23" s="31"/>
      <c r="F23" s="33"/>
    </row>
    <row r="24" spans="3:6" ht="45" hidden="1" customHeight="1" x14ac:dyDescent="0.55000000000000004">
      <c r="C24" s="26" t="e">
        <f>IF(#REF!="Yes",#REF!,)</f>
        <v>#REF!</v>
      </c>
      <c r="D24" s="18" t="e">
        <f>#REF!</f>
        <v>#REF!</v>
      </c>
      <c r="E24" s="31"/>
      <c r="F24" s="33"/>
    </row>
    <row r="25" spans="3:6" ht="45" hidden="1" customHeight="1" x14ac:dyDescent="0.55000000000000004">
      <c r="C25" s="26" t="e">
        <f>IF(#REF!="Yes",#REF!,)</f>
        <v>#REF!</v>
      </c>
      <c r="D25" s="18" t="e">
        <f>#REF!</f>
        <v>#REF!</v>
      </c>
      <c r="E25" s="31"/>
      <c r="F25" s="33"/>
    </row>
    <row r="26" spans="3:6" ht="45" hidden="1" customHeight="1" x14ac:dyDescent="0.55000000000000004">
      <c r="C26" s="26" t="e">
        <f>IF(#REF!="Yes",#REF!,)</f>
        <v>#REF!</v>
      </c>
      <c r="D26" s="18" t="e">
        <f>#REF!</f>
        <v>#REF!</v>
      </c>
      <c r="E26" s="31"/>
      <c r="F26" s="33"/>
    </row>
    <row r="27" spans="3:6" ht="45" hidden="1" customHeight="1" x14ac:dyDescent="0.55000000000000004">
      <c r="C27" s="26" t="e">
        <f>IF(#REF!="Yes",#REF!,)</f>
        <v>#REF!</v>
      </c>
      <c r="D27" s="18" t="e">
        <f>#REF!</f>
        <v>#REF!</v>
      </c>
      <c r="E27" s="31"/>
      <c r="F27" s="33"/>
    </row>
    <row r="28" spans="3:6" ht="45" hidden="1" customHeight="1" x14ac:dyDescent="0.55000000000000004">
      <c r="C28" s="26" t="e">
        <f>IF(#REF!="Yes",#REF!,)</f>
        <v>#REF!</v>
      </c>
      <c r="D28" s="18" t="e">
        <f>#REF!</f>
        <v>#REF!</v>
      </c>
      <c r="E28" s="31"/>
      <c r="F28" s="33"/>
    </row>
    <row r="29" spans="3:6" ht="45" hidden="1" customHeight="1" x14ac:dyDescent="0.55000000000000004">
      <c r="C29" s="26" t="e">
        <f>IF(#REF!="Yes",#REF!,)</f>
        <v>#REF!</v>
      </c>
      <c r="D29" s="18" t="e">
        <f>#REF!</f>
        <v>#REF!</v>
      </c>
      <c r="E29" s="31"/>
      <c r="F29" s="33"/>
    </row>
    <row r="30" spans="3:6" ht="45" hidden="1" customHeight="1" x14ac:dyDescent="0.55000000000000004">
      <c r="C30" s="26" t="e">
        <f>IF(#REF!="Yes",#REF!,)</f>
        <v>#REF!</v>
      </c>
      <c r="D30" s="18" t="e">
        <f>#REF!</f>
        <v>#REF!</v>
      </c>
      <c r="E30" s="31"/>
      <c r="F30" s="33"/>
    </row>
    <row r="31" spans="3:6" ht="45" hidden="1" customHeight="1" x14ac:dyDescent="0.55000000000000004">
      <c r="C31" s="26" t="e">
        <f>IF(#REF!="Yes",#REF!,)</f>
        <v>#REF!</v>
      </c>
      <c r="D31" s="18" t="e">
        <f>#REF!</f>
        <v>#REF!</v>
      </c>
      <c r="E31" s="31"/>
      <c r="F31" s="33"/>
    </row>
    <row r="32" spans="3:6" hidden="1" x14ac:dyDescent="0.55000000000000004">
      <c r="C32" s="26" t="e">
        <f>IF(#REF!="Not Applicable", ,#REF!)</f>
        <v>#REF!</v>
      </c>
      <c r="E32" s="31"/>
      <c r="F32" s="33"/>
    </row>
    <row r="33" spans="3:6" ht="14.7" hidden="1" thickBot="1" x14ac:dyDescent="0.6">
      <c r="C33" s="26" t="e">
        <f>IF(#REF!="Not Applicable", ,#REF!)</f>
        <v>#REF!</v>
      </c>
      <c r="E33" s="31"/>
      <c r="F33" s="33"/>
    </row>
    <row r="34" spans="3:6" ht="14.7" thickBot="1" x14ac:dyDescent="0.6">
      <c r="C34" s="199"/>
      <c r="D34" s="200"/>
      <c r="E34" s="34"/>
      <c r="F34" s="35"/>
    </row>
    <row r="35" spans="3:6" ht="45" hidden="1" customHeight="1" x14ac:dyDescent="0.55000000000000004">
      <c r="C35" s="27" t="e">
        <f>IF(#REF!="Yes",#REF!,)</f>
        <v>#REF!</v>
      </c>
      <c r="D35" s="18" t="e">
        <f>#REF!</f>
        <v>#REF!</v>
      </c>
      <c r="E35" s="31"/>
      <c r="F35" s="33"/>
    </row>
    <row r="36" spans="3:6" ht="45" hidden="1" customHeight="1" x14ac:dyDescent="0.55000000000000004">
      <c r="C36" s="27" t="e">
        <f>IF(#REF!="Yes",#REF!,)</f>
        <v>#REF!</v>
      </c>
      <c r="D36" s="18" t="e">
        <f>#REF!</f>
        <v>#REF!</v>
      </c>
      <c r="E36" s="31"/>
      <c r="F36" s="33"/>
    </row>
    <row r="37" spans="3:6" ht="45" hidden="1" customHeight="1" x14ac:dyDescent="0.55000000000000004">
      <c r="C37" s="27" t="e">
        <f>IF(#REF!="Yes",#REF!,)</f>
        <v>#REF!</v>
      </c>
      <c r="D37" s="18" t="e">
        <f>#REF!</f>
        <v>#REF!</v>
      </c>
      <c r="E37" s="31"/>
      <c r="F37" s="33"/>
    </row>
    <row r="38" spans="3:6" ht="45" hidden="1" customHeight="1" x14ac:dyDescent="0.55000000000000004">
      <c r="C38" s="27" t="e">
        <f>IF(#REF!="Yes",#REF!,)</f>
        <v>#REF!</v>
      </c>
      <c r="D38" s="18" t="e">
        <f>#REF!</f>
        <v>#REF!</v>
      </c>
      <c r="E38" s="31"/>
      <c r="F38" s="33"/>
    </row>
    <row r="39" spans="3:6" ht="45" hidden="1" customHeight="1" x14ac:dyDescent="0.55000000000000004">
      <c r="C39" s="27" t="e">
        <f>IF(#REF!="Yes",#REF!,)</f>
        <v>#REF!</v>
      </c>
      <c r="D39" s="18" t="e">
        <f>#REF!</f>
        <v>#REF!</v>
      </c>
      <c r="E39" s="31"/>
      <c r="F39" s="33"/>
    </row>
    <row r="40" spans="3:6" ht="45" hidden="1" customHeight="1" x14ac:dyDescent="0.55000000000000004">
      <c r="C40" s="27" t="e">
        <f>IF(#REF!="Yes",#REF!,)</f>
        <v>#REF!</v>
      </c>
      <c r="D40" s="18" t="e">
        <f>#REF!</f>
        <v>#REF!</v>
      </c>
      <c r="E40" s="31"/>
      <c r="F40" s="33"/>
    </row>
    <row r="41" spans="3:6" ht="45" hidden="1" customHeight="1" x14ac:dyDescent="0.55000000000000004">
      <c r="C41" s="27" t="e">
        <f>IF(#REF!="Not Applicable", ,#REF!)</f>
        <v>#REF!</v>
      </c>
      <c r="D41" s="18" t="e">
        <f>#REF!</f>
        <v>#REF!</v>
      </c>
      <c r="E41" s="31"/>
      <c r="F41" s="33"/>
    </row>
    <row r="42" spans="3:6" ht="45" hidden="1" customHeight="1" thickBot="1" x14ac:dyDescent="0.6">
      <c r="C42" s="27" t="e">
        <f>IF(#REF!="Not Applicable", ,#REF!)</f>
        <v>#REF!</v>
      </c>
      <c r="D42" s="18" t="e">
        <f>#REF!</f>
        <v>#REF!</v>
      </c>
      <c r="E42" s="31"/>
      <c r="F42" s="33"/>
    </row>
    <row r="43" spans="3:6" ht="14.7" thickBot="1" x14ac:dyDescent="0.6">
      <c r="C43" s="199" t="s">
        <v>16</v>
      </c>
      <c r="D43" s="200"/>
      <c r="E43" s="34"/>
      <c r="F43" s="35"/>
    </row>
    <row r="44" spans="3:6" ht="43.5" hidden="1" customHeight="1" x14ac:dyDescent="0.55000000000000004">
      <c r="C44" s="27" t="e">
        <f>IF(#REF!="Yes",#REF!,)</f>
        <v>#REF!</v>
      </c>
      <c r="D44" s="18" t="e">
        <f>#REF!</f>
        <v>#REF!</v>
      </c>
      <c r="E44" s="31"/>
      <c r="F44" s="33"/>
    </row>
    <row r="45" spans="3:6" ht="43.5" hidden="1" customHeight="1" x14ac:dyDescent="0.55000000000000004">
      <c r="C45" s="27" t="e">
        <f>IF(#REF!="Yes",#REF!,)</f>
        <v>#REF!</v>
      </c>
      <c r="D45" s="18" t="e">
        <f>#REF!</f>
        <v>#REF!</v>
      </c>
      <c r="F45" s="28"/>
    </row>
    <row r="46" spans="3:6" ht="43.5" hidden="1" customHeight="1" x14ac:dyDescent="0.55000000000000004">
      <c r="C46" s="27" t="e">
        <f>IF(#REF!="Yes",#REF!,)</f>
        <v>#REF!</v>
      </c>
      <c r="D46" s="18" t="e">
        <f>#REF!</f>
        <v>#REF!</v>
      </c>
      <c r="F46" s="28"/>
    </row>
    <row r="47" spans="3:6" ht="43.5" hidden="1" customHeight="1" x14ac:dyDescent="0.55000000000000004">
      <c r="C47" s="27" t="e">
        <f>IF(#REF!="Yes",#REF!,)</f>
        <v>#REF!</v>
      </c>
      <c r="D47" s="18" t="e">
        <f>#REF!</f>
        <v>#REF!</v>
      </c>
      <c r="F47" s="28"/>
    </row>
    <row r="48" spans="3:6" ht="43.5" hidden="1" customHeight="1" x14ac:dyDescent="0.55000000000000004">
      <c r="C48" s="27" t="e">
        <f>IF(#REF!="Yes",#REF!,)</f>
        <v>#REF!</v>
      </c>
      <c r="D48" s="18" t="e">
        <f>#REF!</f>
        <v>#REF!</v>
      </c>
      <c r="F48" s="28"/>
    </row>
    <row r="49" spans="3:6" ht="43.5" hidden="1" customHeight="1" x14ac:dyDescent="0.55000000000000004">
      <c r="C49" s="27" t="e">
        <f>IF(#REF!="Yes",#REF!,)</f>
        <v>#REF!</v>
      </c>
      <c r="D49" s="18" t="e">
        <f>#REF!</f>
        <v>#REF!</v>
      </c>
      <c r="F49" s="28"/>
    </row>
    <row r="50" spans="3:6" ht="43.5" hidden="1" customHeight="1" x14ac:dyDescent="0.55000000000000004">
      <c r="C50" s="27" t="e">
        <f>IF(#REF!="Yes",#REF!,)</f>
        <v>#REF!</v>
      </c>
      <c r="D50" s="18" t="e">
        <f>#REF!</f>
        <v>#REF!</v>
      </c>
      <c r="F50" s="28"/>
    </row>
    <row r="51" spans="3:6" ht="43.5" hidden="1" customHeight="1" x14ac:dyDescent="0.55000000000000004">
      <c r="C51" s="27" t="e">
        <f>IF(#REF!="Yes",#REF!,)</f>
        <v>#REF!</v>
      </c>
      <c r="D51" s="18" t="e">
        <f>#REF!</f>
        <v>#REF!</v>
      </c>
      <c r="F51" s="28"/>
    </row>
    <row r="52" spans="3:6" ht="43.5" hidden="1" customHeight="1" x14ac:dyDescent="0.55000000000000004">
      <c r="C52" s="27" t="e">
        <f>IF(#REF!="Yes",#REF!,)</f>
        <v>#REF!</v>
      </c>
      <c r="D52" s="18" t="e">
        <f>#REF!</f>
        <v>#REF!</v>
      </c>
      <c r="F52" s="28"/>
    </row>
    <row r="53" spans="3:6" ht="43.5" hidden="1" customHeight="1" x14ac:dyDescent="0.55000000000000004">
      <c r="C53" s="27" t="e">
        <f>IF(#REF!="Yes",#REF!,)</f>
        <v>#REF!</v>
      </c>
      <c r="D53" s="18" t="e">
        <f>#REF!</f>
        <v>#REF!</v>
      </c>
      <c r="F53" s="28"/>
    </row>
    <row r="54" spans="3:6" ht="43.5" hidden="1" customHeight="1" x14ac:dyDescent="0.55000000000000004">
      <c r="C54" s="27" t="e">
        <f>IF(#REF!="Yes",#REF!,)</f>
        <v>#REF!</v>
      </c>
      <c r="D54" s="18" t="e">
        <f>#REF!</f>
        <v>#REF!</v>
      </c>
      <c r="F54" s="28"/>
    </row>
    <row r="55" spans="3:6" ht="43.5" hidden="1" customHeight="1" x14ac:dyDescent="0.55000000000000004">
      <c r="C55" s="27" t="e">
        <f>IF(#REF!="Yes",#REF!,)</f>
        <v>#REF!</v>
      </c>
      <c r="D55" s="18" t="e">
        <f>#REF!</f>
        <v>#REF!</v>
      </c>
      <c r="F55" s="28"/>
    </row>
    <row r="56" spans="3:6" ht="43.5" hidden="1" customHeight="1" x14ac:dyDescent="0.55000000000000004">
      <c r="C56" s="27" t="e">
        <f>IF(#REF!="Yes",#REF!,)</f>
        <v>#REF!</v>
      </c>
      <c r="D56" s="18" t="e">
        <f>#REF!</f>
        <v>#REF!</v>
      </c>
      <c r="F56" s="28"/>
    </row>
    <row r="57" spans="3:6" ht="43.5" hidden="1" customHeight="1" x14ac:dyDescent="0.55000000000000004">
      <c r="C57" s="27" t="e">
        <f>IF(#REF!="Yes",#REF!,)</f>
        <v>#REF!</v>
      </c>
      <c r="D57" s="18" t="e">
        <f>#REF!</f>
        <v>#REF!</v>
      </c>
      <c r="F57" s="28"/>
    </row>
    <row r="58" spans="3:6" ht="43.5" hidden="1" customHeight="1" x14ac:dyDescent="0.55000000000000004">
      <c r="C58" s="27" t="e">
        <f>IF(#REF!="Yes",#REF!,)</f>
        <v>#REF!</v>
      </c>
      <c r="D58" s="18" t="e">
        <f>#REF!</f>
        <v>#REF!</v>
      </c>
      <c r="F58" s="28"/>
    </row>
    <row r="59" spans="3:6" ht="43.5" hidden="1" customHeight="1" x14ac:dyDescent="0.55000000000000004">
      <c r="C59" s="27" t="e">
        <f>IF(#REF!="Yes",#REF!,)</f>
        <v>#REF!</v>
      </c>
      <c r="D59" s="18" t="e">
        <f>#REF!</f>
        <v>#REF!</v>
      </c>
      <c r="F59" s="28"/>
    </row>
    <row r="60" spans="3:6" ht="43.5" hidden="1" customHeight="1" x14ac:dyDescent="0.55000000000000004">
      <c r="C60" s="27" t="e">
        <f>IF(#REF!="Yes",#REF!,)</f>
        <v>#REF!</v>
      </c>
      <c r="D60" s="18" t="e">
        <f>#REF!</f>
        <v>#REF!</v>
      </c>
      <c r="F60" s="28"/>
    </row>
    <row r="61" spans="3:6" ht="43.5" hidden="1" customHeight="1" x14ac:dyDescent="0.55000000000000004">
      <c r="C61" s="27" t="e">
        <f>IF(#REF!="Yes",#REF!,)</f>
        <v>#REF!</v>
      </c>
      <c r="D61" s="18" t="e">
        <f>#REF!</f>
        <v>#REF!</v>
      </c>
      <c r="F61" s="28"/>
    </row>
    <row r="62" spans="3:6" ht="43.5" hidden="1" customHeight="1" x14ac:dyDescent="0.55000000000000004">
      <c r="C62" s="27" t="e">
        <f>IF(#REF!="Yes",#REF!,)</f>
        <v>#REF!</v>
      </c>
      <c r="D62" s="18" t="e">
        <f>#REF!</f>
        <v>#REF!</v>
      </c>
      <c r="F62" s="28"/>
    </row>
    <row r="63" spans="3:6" ht="43.5" hidden="1" customHeight="1" x14ac:dyDescent="0.55000000000000004">
      <c r="C63" s="27" t="e">
        <f>IF(#REF!="Yes",#REF!,)</f>
        <v>#REF!</v>
      </c>
      <c r="D63" s="18" t="e">
        <f>#REF!</f>
        <v>#REF!</v>
      </c>
      <c r="F63" s="28"/>
    </row>
    <row r="64" spans="3:6" ht="43.5" hidden="1" customHeight="1" thickBot="1" x14ac:dyDescent="0.6">
      <c r="C64" s="27" t="e">
        <f>IF(#REF!="Yes",#REF!,)</f>
        <v>#REF!</v>
      </c>
      <c r="D64" s="29" t="e">
        <f>#REF!</f>
        <v>#REF!</v>
      </c>
      <c r="E64" s="29"/>
      <c r="F64" s="30"/>
    </row>
    <row r="65" spans="3:4" ht="43.5" hidden="1" customHeight="1" x14ac:dyDescent="0.55000000000000004">
      <c r="C65" s="27" t="e">
        <f>IF(#REF!="Not Applicable", ,#REF!)</f>
        <v>#REF!</v>
      </c>
      <c r="D65" s="18" t="e">
        <f>#REF!</f>
        <v>#REF!</v>
      </c>
    </row>
    <row r="66" spans="3:4" ht="43.5" hidden="1" customHeight="1" x14ac:dyDescent="0.55000000000000004">
      <c r="C66" s="27" t="e">
        <f>IF(#REF!="Not Applicable", ,#REF!)</f>
        <v>#REF!</v>
      </c>
      <c r="D66" s="18" t="e">
        <f>#REF!</f>
        <v>#REF!</v>
      </c>
    </row>
    <row r="67" spans="3:4" ht="43.5" hidden="1" customHeight="1" x14ac:dyDescent="0.55000000000000004">
      <c r="C67" s="27" t="e">
        <f>IF(#REF!="Not Applicable", ,#REF!)</f>
        <v>#REF!</v>
      </c>
      <c r="D67" s="18" t="e">
        <f>#REF!</f>
        <v>#REF!</v>
      </c>
    </row>
    <row r="68" spans="3:4" ht="43.5" hidden="1" customHeight="1" x14ac:dyDescent="0.55000000000000004">
      <c r="C68" s="27" t="e">
        <f>IF(#REF!="Not Applicable", ,#REF!)</f>
        <v>#REF!</v>
      </c>
      <c r="D68" s="18" t="e">
        <f>#REF!</f>
        <v>#REF!</v>
      </c>
    </row>
    <row r="69" spans="3:4" ht="43.5" hidden="1" customHeight="1" x14ac:dyDescent="0.55000000000000004">
      <c r="C69" s="27" t="e">
        <f>IF(#REF!="Not Applicable", ,#REF!)</f>
        <v>#REF!</v>
      </c>
      <c r="D69" s="18" t="e">
        <f>#REF!</f>
        <v>#REF!</v>
      </c>
    </row>
    <row r="70" spans="3:4" ht="43.5" hidden="1" customHeight="1" x14ac:dyDescent="0.55000000000000004">
      <c r="C70" s="27" t="e">
        <f>IF(#REF!="Not Applicable", ,#REF!)</f>
        <v>#REF!</v>
      </c>
      <c r="D70" s="18" t="e">
        <f>#REF!</f>
        <v>#REF!</v>
      </c>
    </row>
    <row r="71" spans="3:4" ht="43.5" hidden="1" customHeight="1" x14ac:dyDescent="0.55000000000000004">
      <c r="C71" s="27" t="e">
        <f>IF(#REF!="Not Applicable", ,#REF!)</f>
        <v>#REF!</v>
      </c>
      <c r="D71" s="18" t="e">
        <f>#REF!</f>
        <v>#REF!</v>
      </c>
    </row>
    <row r="72" spans="3:4" ht="43.5" hidden="1" customHeight="1" x14ac:dyDescent="0.55000000000000004">
      <c r="C72" s="27" t="e">
        <f>IF(#REF!="Not Applicable", ,#REF!)</f>
        <v>#REF!</v>
      </c>
      <c r="D72" s="18" t="e">
        <f>#REF!</f>
        <v>#REF!</v>
      </c>
    </row>
    <row r="73" spans="3:4" ht="43.5" hidden="1" customHeight="1" x14ac:dyDescent="0.55000000000000004">
      <c r="C73" s="27" t="e">
        <f>IF(#REF!="Not Applicable", ,#REF!)</f>
        <v>#REF!</v>
      </c>
      <c r="D73" s="18" t="e">
        <f>#REF!</f>
        <v>#REF!</v>
      </c>
    </row>
    <row r="74" spans="3:4" ht="43.5" hidden="1" customHeight="1" x14ac:dyDescent="0.55000000000000004">
      <c r="C74" s="27" t="e">
        <f>IF(#REF!="Not Applicable", ,#REF!)</f>
        <v>#REF!</v>
      </c>
      <c r="D74" s="18" t="e">
        <f>#REF!</f>
        <v>#REF!</v>
      </c>
    </row>
    <row r="75" spans="3:4" ht="43.5" hidden="1" customHeight="1" x14ac:dyDescent="0.55000000000000004">
      <c r="C75" s="27" t="e">
        <f>IF(#REF!="Not Applicable", ,#REF!)</f>
        <v>#REF!</v>
      </c>
      <c r="D75" s="18" t="e">
        <f>#REF!</f>
        <v>#REF!</v>
      </c>
    </row>
    <row r="76" spans="3:4" ht="43.5" hidden="1" customHeight="1" x14ac:dyDescent="0.55000000000000004">
      <c r="C76" s="27" t="e">
        <f>IF(#REF!="Not Applicable", ,#REF!)</f>
        <v>#REF!</v>
      </c>
      <c r="D76" s="18" t="e">
        <f>#REF!</f>
        <v>#REF!</v>
      </c>
    </row>
    <row r="77" spans="3:4" ht="43.5" hidden="1" customHeight="1" x14ac:dyDescent="0.55000000000000004">
      <c r="C77" s="27" t="e">
        <f>IF(#REF!="Not Applicable", ,#REF!)</f>
        <v>#REF!</v>
      </c>
      <c r="D77" s="18" t="e">
        <f>#REF!</f>
        <v>#REF!</v>
      </c>
    </row>
    <row r="78" spans="3:4" ht="43.5" hidden="1" customHeight="1" x14ac:dyDescent="0.55000000000000004">
      <c r="C78" s="27" t="e">
        <f>IF(#REF!="Not Applicable", ,#REF!)</f>
        <v>#REF!</v>
      </c>
      <c r="D78" s="18" t="e">
        <f>#REF!</f>
        <v>#REF!</v>
      </c>
    </row>
    <row r="79" spans="3:4" ht="43.5" hidden="1" customHeight="1" x14ac:dyDescent="0.55000000000000004">
      <c r="C79" s="27" t="e">
        <f>IF(#REF!="Not Applicable", ,#REF!)</f>
        <v>#REF!</v>
      </c>
      <c r="D79" s="18" t="e">
        <f>#REF!</f>
        <v>#REF!</v>
      </c>
    </row>
    <row r="80" spans="3:4" ht="43.5" hidden="1" customHeight="1" x14ac:dyDescent="0.55000000000000004">
      <c r="C80" s="27" t="e">
        <f>IF(#REF!="Not Applicable", ,#REF!)</f>
        <v>#REF!</v>
      </c>
      <c r="D80" s="18" t="e">
        <f>#REF!</f>
        <v>#REF!</v>
      </c>
    </row>
    <row r="81" spans="3:4" ht="43.5" hidden="1" customHeight="1" x14ac:dyDescent="0.55000000000000004">
      <c r="C81" s="27" t="e">
        <f>IF(#REF!="Not Applicable", ,#REF!)</f>
        <v>#REF!</v>
      </c>
      <c r="D81" s="18" t="e">
        <f>#REF!</f>
        <v>#REF!</v>
      </c>
    </row>
    <row r="82" spans="3:4" ht="43.5" hidden="1" customHeight="1" x14ac:dyDescent="0.55000000000000004">
      <c r="C82" s="27" t="e">
        <f>IF(#REF!="Not Applicable", ,#REF!)</f>
        <v>#REF!</v>
      </c>
      <c r="D82" s="18" t="e">
        <f>#REF!</f>
        <v>#REF!</v>
      </c>
    </row>
    <row r="83" spans="3:4" ht="43.5" hidden="1" customHeight="1" x14ac:dyDescent="0.55000000000000004">
      <c r="C83" s="27" t="e">
        <f>IF(#REF!="Not Applicable", ,#REF!)</f>
        <v>#REF!</v>
      </c>
      <c r="D83" s="18" t="e">
        <f>#REF!</f>
        <v>#REF!</v>
      </c>
    </row>
    <row r="84" spans="3:4" ht="43.5" hidden="1" customHeight="1" x14ac:dyDescent="0.55000000000000004">
      <c r="C84" s="27" t="e">
        <f>IF(#REF!="Not Applicable", ,#REF!)</f>
        <v>#REF!</v>
      </c>
      <c r="D84" s="18" t="e">
        <f>#REF!</f>
        <v>#REF!</v>
      </c>
    </row>
    <row r="85" spans="3:4" ht="43.5" hidden="1" customHeight="1" x14ac:dyDescent="0.55000000000000004">
      <c r="C85" s="27" t="e">
        <f>IF(#REF!="Not Applicable", ,#REF!)</f>
        <v>#REF!</v>
      </c>
      <c r="D85" s="18" t="e">
        <f>#REF!</f>
        <v>#REF!</v>
      </c>
    </row>
    <row r="86" spans="3:4" hidden="1" x14ac:dyDescent="0.55000000000000004">
      <c r="C86" s="1" t="e">
        <f>IF(#REF!="Yes",#REF!, )</f>
        <v>#REF!</v>
      </c>
    </row>
    <row r="87" spans="3:4" hidden="1" x14ac:dyDescent="0.55000000000000004">
      <c r="C87" s="1" t="e">
        <f>IF(#REF!="Yes",#REF!, )</f>
        <v>#REF!</v>
      </c>
    </row>
    <row r="88" spans="3:4" hidden="1" x14ac:dyDescent="0.55000000000000004">
      <c r="C88" s="1" t="e">
        <f>IF(#REF!="Yes",#REF!, )</f>
        <v>#REF!</v>
      </c>
    </row>
    <row r="89" spans="3:4" hidden="1" x14ac:dyDescent="0.55000000000000004">
      <c r="C89" s="1" t="e">
        <f>IF(#REF!="Yes",#REF!, )</f>
        <v>#REF!</v>
      </c>
    </row>
    <row r="90" spans="3:4" hidden="1" x14ac:dyDescent="0.55000000000000004">
      <c r="C90" s="1" t="e">
        <f>IF(#REF!="Yes",#REF!, )</f>
        <v>#REF!</v>
      </c>
    </row>
    <row r="91" spans="3:4" hidden="1" x14ac:dyDescent="0.55000000000000004">
      <c r="C91" s="1" t="e">
        <f>IF(#REF!="Yes",#REF!, )</f>
        <v>#REF!</v>
      </c>
    </row>
    <row r="92" spans="3:4" hidden="1" x14ac:dyDescent="0.55000000000000004">
      <c r="C92" s="1" t="e">
        <f>IF(#REF!="Yes",#REF!, )</f>
        <v>#REF!</v>
      </c>
    </row>
    <row r="93" spans="3:4" hidden="1" x14ac:dyDescent="0.55000000000000004">
      <c r="C93" s="1" t="e">
        <f>IF(#REF!="Yes",#REF!, )</f>
        <v>#REF!</v>
      </c>
    </row>
    <row r="94" spans="3:4" hidden="1" x14ac:dyDescent="0.55000000000000004">
      <c r="C94" s="1" t="e">
        <f>IF(#REF!="Yes",#REF!, )</f>
        <v>#REF!</v>
      </c>
    </row>
    <row r="95" spans="3:4" hidden="1" x14ac:dyDescent="0.55000000000000004">
      <c r="C95" s="1" t="e">
        <f>IF(#REF!="Yes",#REF!, )</f>
        <v>#REF!</v>
      </c>
    </row>
    <row r="96" spans="3:4" hidden="1" x14ac:dyDescent="0.55000000000000004">
      <c r="C96" s="1" t="e">
        <f>IF(#REF!="Yes",#REF!, )</f>
        <v>#REF!</v>
      </c>
    </row>
    <row r="97" spans="3:3" hidden="1" x14ac:dyDescent="0.55000000000000004">
      <c r="C97" s="1" t="e">
        <f>IF(#REF!="Yes",#REF!, )</f>
        <v>#REF!</v>
      </c>
    </row>
    <row r="98" spans="3:3" hidden="1" x14ac:dyDescent="0.55000000000000004">
      <c r="C98" s="1" t="e">
        <f>IF(#REF!="Yes",#REF!, )</f>
        <v>#REF!</v>
      </c>
    </row>
    <row r="99" spans="3:3" hidden="1" x14ac:dyDescent="0.55000000000000004">
      <c r="C99" s="1" t="e">
        <f>IF(#REF!="Yes",#REF!, )</f>
        <v>#REF!</v>
      </c>
    </row>
    <row r="100" spans="3:3" hidden="1" x14ac:dyDescent="0.55000000000000004">
      <c r="C100" s="1" t="e">
        <f>IF(#REF!="Yes",#REF!, )</f>
        <v>#REF!</v>
      </c>
    </row>
    <row r="101" spans="3:3" hidden="1" x14ac:dyDescent="0.55000000000000004">
      <c r="C101" s="1" t="e">
        <f>IF(#REF!="Yes",#REF!, )</f>
        <v>#REF!</v>
      </c>
    </row>
    <row r="102" spans="3:3" hidden="1" x14ac:dyDescent="0.55000000000000004">
      <c r="C102" s="1" t="e">
        <f>IF(#REF!="Yes",#REF!, )</f>
        <v>#REF!</v>
      </c>
    </row>
    <row r="103" spans="3:3" hidden="1" x14ac:dyDescent="0.55000000000000004">
      <c r="C103" s="1" t="e">
        <f>IF(#REF!="Yes",#REF!, )</f>
        <v>#REF!</v>
      </c>
    </row>
    <row r="104" spans="3:3" hidden="1" x14ac:dyDescent="0.55000000000000004">
      <c r="C104" s="1" t="e">
        <f>IF(#REF!="Yes",#REF!, )</f>
        <v>#REF!</v>
      </c>
    </row>
    <row r="105" spans="3:3" hidden="1" x14ac:dyDescent="0.55000000000000004">
      <c r="C105" s="1" t="e">
        <f>IF(#REF!="Yes",#REF!, )</f>
        <v>#REF!</v>
      </c>
    </row>
    <row r="106" spans="3:3" hidden="1" x14ac:dyDescent="0.55000000000000004">
      <c r="C106" s="1" t="e">
        <f>IF(#REF!="Yes",#REF!, )</f>
        <v>#REF!</v>
      </c>
    </row>
    <row r="107" spans="3:3" hidden="1" x14ac:dyDescent="0.55000000000000004">
      <c r="C107" s="1" t="e">
        <f>IF(#REF!="Yes",#REF!, )</f>
        <v>#REF!</v>
      </c>
    </row>
    <row r="108" spans="3:3" hidden="1" x14ac:dyDescent="0.55000000000000004">
      <c r="C108" s="1" t="e">
        <f>IF(#REF!="Yes",#REF!, )</f>
        <v>#REF!</v>
      </c>
    </row>
    <row r="109" spans="3:3" hidden="1" x14ac:dyDescent="0.55000000000000004">
      <c r="C109" s="1" t="e">
        <f>IF(#REF!="Yes",#REF!, )</f>
        <v>#REF!</v>
      </c>
    </row>
    <row r="110" spans="3:3" hidden="1" x14ac:dyDescent="0.55000000000000004">
      <c r="C110" s="1" t="e">
        <f>IF(#REF!="Yes",#REF!, )</f>
        <v>#REF!</v>
      </c>
    </row>
    <row r="111" spans="3:3" hidden="1" x14ac:dyDescent="0.55000000000000004">
      <c r="C111" s="1" t="e">
        <f>IF(#REF!="Yes",#REF!, )</f>
        <v>#REF!</v>
      </c>
    </row>
    <row r="112" spans="3:3" hidden="1" x14ac:dyDescent="0.55000000000000004">
      <c r="C112" s="1" t="e">
        <f>IF(#REF!="Yes",#REF!, )</f>
        <v>#REF!</v>
      </c>
    </row>
    <row r="113" spans="3:3" hidden="1" x14ac:dyDescent="0.55000000000000004">
      <c r="C113" s="1" t="e">
        <f>IF(#REF!="Yes",#REF!, )</f>
        <v>#REF!</v>
      </c>
    </row>
    <row r="114" spans="3:3" hidden="1" x14ac:dyDescent="0.55000000000000004">
      <c r="C114" s="1" t="e">
        <f>IF(#REF!="Yes",#REF!, )</f>
        <v>#REF!</v>
      </c>
    </row>
    <row r="115" spans="3:3" hidden="1" x14ac:dyDescent="0.55000000000000004">
      <c r="C115" s="1" t="e">
        <f>IF(#REF!="Yes",#REF!, )</f>
        <v>#REF!</v>
      </c>
    </row>
    <row r="116" spans="3:3" hidden="1" x14ac:dyDescent="0.55000000000000004">
      <c r="C116" s="1" t="e">
        <f>IF(#REF!="Yes",#REF!, )</f>
        <v>#REF!</v>
      </c>
    </row>
    <row r="117" spans="3:3" hidden="1" x14ac:dyDescent="0.55000000000000004">
      <c r="C117" s="1" t="e">
        <f>IF(#REF!="Yes",#REF!, )</f>
        <v>#REF!</v>
      </c>
    </row>
    <row r="118" spans="3:3" hidden="1" x14ac:dyDescent="0.55000000000000004">
      <c r="C118" s="1" t="e">
        <f>IF(#REF!="Yes",#REF!, )</f>
        <v>#REF!</v>
      </c>
    </row>
    <row r="119" spans="3:3" hidden="1" x14ac:dyDescent="0.55000000000000004">
      <c r="C119" s="1" t="e">
        <f>IF(#REF!="Yes",#REF!, )</f>
        <v>#REF!</v>
      </c>
    </row>
    <row r="120" spans="3:3" hidden="1" x14ac:dyDescent="0.55000000000000004">
      <c r="C120" s="1" t="e">
        <f>IF(#REF!="Yes",#REF!, )</f>
        <v>#REF!</v>
      </c>
    </row>
    <row r="121" spans="3:3" hidden="1" x14ac:dyDescent="0.55000000000000004">
      <c r="C121" s="1" t="e">
        <f>IF(#REF!="Yes",#REF!, )</f>
        <v>#REF!</v>
      </c>
    </row>
    <row r="122" spans="3:3" hidden="1" x14ac:dyDescent="0.55000000000000004">
      <c r="C122" s="1" t="e">
        <f>IF(#REF!="Yes",#REF!, )</f>
        <v>#REF!</v>
      </c>
    </row>
    <row r="123" spans="3:3" hidden="1" x14ac:dyDescent="0.55000000000000004">
      <c r="C123" s="1" t="e">
        <f>IF(#REF!="Yes",#REF!, )</f>
        <v>#REF!</v>
      </c>
    </row>
    <row r="124" spans="3:3" hidden="1" x14ac:dyDescent="0.55000000000000004">
      <c r="C124" s="1" t="e">
        <f>IF(#REF!="Yes",#REF!, )</f>
        <v>#REF!</v>
      </c>
    </row>
    <row r="125" spans="3:3" hidden="1" x14ac:dyDescent="0.55000000000000004">
      <c r="C125" s="1" t="e">
        <f>IF(#REF!="Yes",#REF!, )</f>
        <v>#REF!</v>
      </c>
    </row>
    <row r="126" spans="3:3" hidden="1" x14ac:dyDescent="0.55000000000000004">
      <c r="C126" s="1" t="e">
        <f>IF(#REF!="Yes",#REF!, )</f>
        <v>#REF!</v>
      </c>
    </row>
    <row r="127" spans="3:3" hidden="1" x14ac:dyDescent="0.55000000000000004">
      <c r="C127" s="1" t="e">
        <f>IF(#REF!="Yes",#REF!, )</f>
        <v>#REF!</v>
      </c>
    </row>
    <row r="128" spans="3:3" hidden="1" x14ac:dyDescent="0.55000000000000004">
      <c r="C128" s="1" t="e">
        <f>IF(#REF!="Yes",#REF!, )</f>
        <v>#REF!</v>
      </c>
    </row>
    <row r="129" spans="3:3" hidden="1" x14ac:dyDescent="0.55000000000000004">
      <c r="C129" s="1" t="e">
        <f>IF(#REF!="Yes",#REF!, )</f>
        <v>#REF!</v>
      </c>
    </row>
    <row r="130" spans="3:3" hidden="1" x14ac:dyDescent="0.55000000000000004">
      <c r="C130" s="1" t="e">
        <f>IF(#REF!="Yes",#REF!, )</f>
        <v>#REF!</v>
      </c>
    </row>
    <row r="131" spans="3:3" hidden="1" x14ac:dyDescent="0.55000000000000004">
      <c r="C131" s="1" t="e">
        <f>IF(#REF!="Yes",#REF!, )</f>
        <v>#REF!</v>
      </c>
    </row>
    <row r="132" spans="3:3" hidden="1" x14ac:dyDescent="0.55000000000000004">
      <c r="C132" s="1" t="e">
        <f>IF(#REF!="Yes",#REF!, )</f>
        <v>#REF!</v>
      </c>
    </row>
    <row r="133" spans="3:3" hidden="1" x14ac:dyDescent="0.55000000000000004">
      <c r="C133" s="1" t="e">
        <f>IF(#REF!="Yes",#REF!, )</f>
        <v>#REF!</v>
      </c>
    </row>
    <row r="134" spans="3:3" hidden="1" x14ac:dyDescent="0.55000000000000004">
      <c r="C134" s="1" t="e">
        <f>IF(#REF!="Yes",#REF!, )</f>
        <v>#REF!</v>
      </c>
    </row>
    <row r="135" spans="3:3" hidden="1" x14ac:dyDescent="0.55000000000000004">
      <c r="C135" s="1" t="e">
        <f>IF(#REF!="Yes",#REF!, )</f>
        <v>#REF!</v>
      </c>
    </row>
    <row r="136" spans="3:3" hidden="1" x14ac:dyDescent="0.55000000000000004">
      <c r="C136" s="1" t="e">
        <f>IF(#REF!="Yes",#REF!, )</f>
        <v>#REF!</v>
      </c>
    </row>
    <row r="137" spans="3:3" hidden="1" x14ac:dyDescent="0.55000000000000004">
      <c r="C137" s="1" t="e">
        <f>IF(#REF!="Yes",#REF!, )</f>
        <v>#REF!</v>
      </c>
    </row>
    <row r="138" spans="3:3" hidden="1" x14ac:dyDescent="0.55000000000000004">
      <c r="C138" s="1" t="e">
        <f>IF(#REF!="Yes",#REF!, )</f>
        <v>#REF!</v>
      </c>
    </row>
    <row r="139" spans="3:3" hidden="1" x14ac:dyDescent="0.55000000000000004">
      <c r="C139" s="1" t="e">
        <f>IF(#REF!="Yes",#REF!, )</f>
        <v>#REF!</v>
      </c>
    </row>
    <row r="140" spans="3:3" hidden="1" x14ac:dyDescent="0.55000000000000004">
      <c r="C140" s="1" t="e">
        <f>IF(#REF!="Yes",#REF!, )</f>
        <v>#REF!</v>
      </c>
    </row>
    <row r="141" spans="3:3" hidden="1" x14ac:dyDescent="0.55000000000000004">
      <c r="C141" s="1" t="e">
        <f>IF(#REF!="Yes",#REF!, )</f>
        <v>#REF!</v>
      </c>
    </row>
    <row r="142" spans="3:3" hidden="1" x14ac:dyDescent="0.55000000000000004">
      <c r="C142" s="1" t="e">
        <f>IF(#REF!="Yes",#REF!, )</f>
        <v>#REF!</v>
      </c>
    </row>
    <row r="143" spans="3:3" hidden="1" x14ac:dyDescent="0.55000000000000004">
      <c r="C143" s="1" t="e">
        <f>IF(#REF!="Yes",#REF!, )</f>
        <v>#REF!</v>
      </c>
    </row>
    <row r="144" spans="3:3" hidden="1" x14ac:dyDescent="0.55000000000000004">
      <c r="C144" s="1" t="e">
        <f>IF(#REF!="Yes",#REF!, )</f>
        <v>#REF!</v>
      </c>
    </row>
    <row r="145" spans="3:3" hidden="1" x14ac:dyDescent="0.55000000000000004">
      <c r="C145" s="1" t="e">
        <f>IF(#REF!="Yes",#REF!, )</f>
        <v>#REF!</v>
      </c>
    </row>
    <row r="146" spans="3:3" hidden="1" x14ac:dyDescent="0.55000000000000004">
      <c r="C146" s="1" t="e">
        <f>IF(#REF!="Yes",#REF!, )</f>
        <v>#REF!</v>
      </c>
    </row>
    <row r="147" spans="3:3" hidden="1" x14ac:dyDescent="0.55000000000000004">
      <c r="C147" s="1" t="e">
        <f>IF(#REF!="Yes",#REF!, )</f>
        <v>#REF!</v>
      </c>
    </row>
    <row r="148" spans="3:3" hidden="1" x14ac:dyDescent="0.55000000000000004">
      <c r="C148" s="1" t="e">
        <f>IF(#REF!="Yes",#REF!, )</f>
        <v>#REF!</v>
      </c>
    </row>
    <row r="149" spans="3:3" hidden="1" x14ac:dyDescent="0.55000000000000004">
      <c r="C149" s="1" t="e">
        <f>IF(#REF!="Yes",#REF!, )</f>
        <v>#REF!</v>
      </c>
    </row>
    <row r="150" spans="3:3" hidden="1" x14ac:dyDescent="0.55000000000000004">
      <c r="C150" s="1" t="e">
        <f>IF(#REF!="Yes",#REF!, )</f>
        <v>#REF!</v>
      </c>
    </row>
    <row r="151" spans="3:3" hidden="1" x14ac:dyDescent="0.55000000000000004">
      <c r="C151" s="1" t="e">
        <f>IF(#REF!="Yes",#REF!, )</f>
        <v>#REF!</v>
      </c>
    </row>
    <row r="152" spans="3:3" hidden="1" x14ac:dyDescent="0.55000000000000004">
      <c r="C152" s="1" t="e">
        <f>IF(#REF!="Yes",#REF!, )</f>
        <v>#REF!</v>
      </c>
    </row>
    <row r="153" spans="3:3" hidden="1" x14ac:dyDescent="0.55000000000000004">
      <c r="C153" s="1" t="e">
        <f>IF(#REF!="Yes",#REF!, )</f>
        <v>#REF!</v>
      </c>
    </row>
    <row r="154" spans="3:3" hidden="1" x14ac:dyDescent="0.55000000000000004">
      <c r="C154" s="1" t="e">
        <f>IF(#REF!="Yes",#REF!, )</f>
        <v>#REF!</v>
      </c>
    </row>
    <row r="155" spans="3:3" hidden="1" x14ac:dyDescent="0.55000000000000004">
      <c r="C155" s="1" t="e">
        <f>IF(#REF!="Yes",#REF!, )</f>
        <v>#REF!</v>
      </c>
    </row>
    <row r="156" spans="3:3" hidden="1" x14ac:dyDescent="0.55000000000000004">
      <c r="C156" s="1" t="e">
        <f>IF(#REF!="Yes",#REF!, )</f>
        <v>#REF!</v>
      </c>
    </row>
    <row r="157" spans="3:3" hidden="1" x14ac:dyDescent="0.55000000000000004">
      <c r="C157" s="1" t="e">
        <f>IF(#REF!="Yes",#REF!, )</f>
        <v>#REF!</v>
      </c>
    </row>
    <row r="158" spans="3:3" hidden="1" x14ac:dyDescent="0.55000000000000004">
      <c r="C158" s="1" t="e">
        <f>IF(#REF!="Yes",#REF!, )</f>
        <v>#REF!</v>
      </c>
    </row>
    <row r="159" spans="3:3" hidden="1" x14ac:dyDescent="0.55000000000000004">
      <c r="C159" s="1" t="e">
        <f>IF(#REF!="Yes",#REF!, )</f>
        <v>#REF!</v>
      </c>
    </row>
    <row r="160" spans="3:3" hidden="1" x14ac:dyDescent="0.55000000000000004">
      <c r="C160" s="1" t="e">
        <f>IF(#REF!="Yes",#REF!, )</f>
        <v>#REF!</v>
      </c>
    </row>
    <row r="161" spans="3:3" hidden="1" x14ac:dyDescent="0.55000000000000004">
      <c r="C161" s="1" t="e">
        <f>IF(#REF!="Yes",#REF!, )</f>
        <v>#REF!</v>
      </c>
    </row>
    <row r="162" spans="3:3" hidden="1" x14ac:dyDescent="0.55000000000000004">
      <c r="C162" s="1" t="e">
        <f>IF(#REF!="Yes",#REF!, )</f>
        <v>#REF!</v>
      </c>
    </row>
    <row r="163" spans="3:3" hidden="1" x14ac:dyDescent="0.55000000000000004">
      <c r="C163" s="1" t="e">
        <f>IF(#REF!="Yes",#REF!, )</f>
        <v>#REF!</v>
      </c>
    </row>
    <row r="164" spans="3:3" hidden="1" x14ac:dyDescent="0.55000000000000004">
      <c r="C164" s="1" t="e">
        <f>IF(#REF!="Yes",#REF!, )</f>
        <v>#REF!</v>
      </c>
    </row>
    <row r="165" spans="3:3" hidden="1" x14ac:dyDescent="0.55000000000000004">
      <c r="C165" s="1" t="e">
        <f>IF(#REF!="Yes",#REF!, )</f>
        <v>#REF!</v>
      </c>
    </row>
    <row r="166" spans="3:3" hidden="1" x14ac:dyDescent="0.55000000000000004">
      <c r="C166" s="1" t="e">
        <f>IF(#REF!="Yes",#REF!, )</f>
        <v>#REF!</v>
      </c>
    </row>
    <row r="167" spans="3:3" hidden="1" x14ac:dyDescent="0.55000000000000004">
      <c r="C167" s="1" t="e">
        <f>IF(#REF!="Yes",#REF!, )</f>
        <v>#REF!</v>
      </c>
    </row>
    <row r="168" spans="3:3" hidden="1" x14ac:dyDescent="0.55000000000000004">
      <c r="C168" s="1" t="e">
        <f>IF(#REF!="Yes",#REF!, )</f>
        <v>#REF!</v>
      </c>
    </row>
    <row r="169" spans="3:3" hidden="1" x14ac:dyDescent="0.55000000000000004">
      <c r="C169" s="1" t="e">
        <f>IF(#REF!="Yes",#REF!, )</f>
        <v>#REF!</v>
      </c>
    </row>
    <row r="170" spans="3:3" hidden="1" x14ac:dyDescent="0.55000000000000004">
      <c r="C170" s="1" t="e">
        <f>IF(#REF!="Yes",#REF!, )</f>
        <v>#REF!</v>
      </c>
    </row>
    <row r="171" spans="3:3" hidden="1" x14ac:dyDescent="0.55000000000000004">
      <c r="C171" s="1" t="e">
        <f>IF(#REF!="Yes",#REF!, )</f>
        <v>#REF!</v>
      </c>
    </row>
    <row r="172" spans="3:3" hidden="1" x14ac:dyDescent="0.55000000000000004">
      <c r="C172" s="1" t="e">
        <f>IF(#REF!="Yes",#REF!, )</f>
        <v>#REF!</v>
      </c>
    </row>
    <row r="173" spans="3:3" hidden="1" x14ac:dyDescent="0.55000000000000004">
      <c r="C173" s="1" t="e">
        <f>IF(#REF!="Yes",#REF!, )</f>
        <v>#REF!</v>
      </c>
    </row>
    <row r="174" spans="3:3" hidden="1" x14ac:dyDescent="0.55000000000000004">
      <c r="C174" s="1" t="e">
        <f>IF(#REF!="Yes",#REF!, )</f>
        <v>#REF!</v>
      </c>
    </row>
    <row r="175" spans="3:3" hidden="1" x14ac:dyDescent="0.55000000000000004">
      <c r="C175" s="1" t="e">
        <f>IF(#REF!="Yes",#REF!, )</f>
        <v>#REF!</v>
      </c>
    </row>
    <row r="176" spans="3:3" hidden="1" x14ac:dyDescent="0.55000000000000004">
      <c r="C176" s="1" t="e">
        <f>IF(#REF!="Yes",#REF!, )</f>
        <v>#REF!</v>
      </c>
    </row>
    <row r="177" spans="3:3" hidden="1" x14ac:dyDescent="0.55000000000000004">
      <c r="C177" s="1" t="e">
        <f>IF(#REF!="Yes",#REF!, )</f>
        <v>#REF!</v>
      </c>
    </row>
    <row r="178" spans="3:3" hidden="1" x14ac:dyDescent="0.55000000000000004">
      <c r="C178" s="1" t="e">
        <f>IF(#REF!="Yes",#REF!, )</f>
        <v>#REF!</v>
      </c>
    </row>
    <row r="179" spans="3:3" hidden="1" x14ac:dyDescent="0.55000000000000004">
      <c r="C179" s="1" t="e">
        <f>IF(#REF!="Yes",#REF!, )</f>
        <v>#REF!</v>
      </c>
    </row>
    <row r="180" spans="3:3" hidden="1" x14ac:dyDescent="0.55000000000000004">
      <c r="C180" s="1" t="e">
        <f>IF(#REF!="Yes",#REF!, )</f>
        <v>#REF!</v>
      </c>
    </row>
    <row r="181" spans="3:3" hidden="1" x14ac:dyDescent="0.55000000000000004">
      <c r="C181" s="1" t="e">
        <f>IF(#REF!="Yes",#REF!, )</f>
        <v>#REF!</v>
      </c>
    </row>
    <row r="182" spans="3:3" hidden="1" x14ac:dyDescent="0.55000000000000004">
      <c r="C182" s="1" t="e">
        <f>IF(#REF!="Yes",#REF!, )</f>
        <v>#REF!</v>
      </c>
    </row>
    <row r="183" spans="3:3" hidden="1" x14ac:dyDescent="0.55000000000000004">
      <c r="C183" s="1" t="e">
        <f>IF(#REF!="Yes",#REF!, )</f>
        <v>#REF!</v>
      </c>
    </row>
    <row r="184" spans="3:3" hidden="1" x14ac:dyDescent="0.55000000000000004">
      <c r="C184" s="1" t="e">
        <f>IF(#REF!="Yes",#REF!, )</f>
        <v>#REF!</v>
      </c>
    </row>
    <row r="185" spans="3:3" hidden="1" x14ac:dyDescent="0.55000000000000004">
      <c r="C185" s="1" t="e">
        <f>IF(#REF!="Yes",#REF!, )</f>
        <v>#REF!</v>
      </c>
    </row>
    <row r="186" spans="3:3" hidden="1" x14ac:dyDescent="0.55000000000000004">
      <c r="C186" s="1" t="e">
        <f>IF(#REF!="Yes",#REF!, )</f>
        <v>#REF!</v>
      </c>
    </row>
    <row r="187" spans="3:3" hidden="1" x14ac:dyDescent="0.55000000000000004">
      <c r="C187" s="1" t="e">
        <f>IF(#REF!="Yes",#REF!, )</f>
        <v>#REF!</v>
      </c>
    </row>
    <row r="188" spans="3:3" hidden="1" x14ac:dyDescent="0.55000000000000004">
      <c r="C188" s="1" t="e">
        <f>IF(#REF!="Yes",#REF!, )</f>
        <v>#REF!</v>
      </c>
    </row>
    <row r="189" spans="3:3" hidden="1" x14ac:dyDescent="0.55000000000000004">
      <c r="C189" s="1" t="e">
        <f>IF(#REF!="Yes",#REF!, )</f>
        <v>#REF!</v>
      </c>
    </row>
    <row r="190" spans="3:3" hidden="1" x14ac:dyDescent="0.55000000000000004">
      <c r="C190" s="1" t="e">
        <f>IF(#REF!="Yes",#REF!, )</f>
        <v>#REF!</v>
      </c>
    </row>
    <row r="191" spans="3:3" hidden="1" x14ac:dyDescent="0.55000000000000004">
      <c r="C191" s="1" t="e">
        <f>IF(#REF!="Yes",#REF!, )</f>
        <v>#REF!</v>
      </c>
    </row>
    <row r="192" spans="3:3" hidden="1" x14ac:dyDescent="0.55000000000000004">
      <c r="C192" s="1" t="e">
        <f>IF(#REF!="Yes",#REF!, )</f>
        <v>#REF!</v>
      </c>
    </row>
    <row r="193" spans="3:3" hidden="1" x14ac:dyDescent="0.55000000000000004">
      <c r="C193" s="1" t="e">
        <f>IF(#REF!="Yes",#REF!, )</f>
        <v>#REF!</v>
      </c>
    </row>
    <row r="194" spans="3:3" hidden="1" x14ac:dyDescent="0.55000000000000004">
      <c r="C194" s="1" t="e">
        <f>IF(#REF!="Yes",#REF!, )</f>
        <v>#REF!</v>
      </c>
    </row>
    <row r="195" spans="3:3" hidden="1" x14ac:dyDescent="0.55000000000000004">
      <c r="C195" s="1" t="e">
        <f>IF(#REF!="Yes",#REF!, )</f>
        <v>#REF!</v>
      </c>
    </row>
    <row r="196" spans="3:3" hidden="1" x14ac:dyDescent="0.55000000000000004">
      <c r="C196" s="1" t="e">
        <f>IF(#REF!="Yes",#REF!, )</f>
        <v>#REF!</v>
      </c>
    </row>
    <row r="197" spans="3:3" hidden="1" x14ac:dyDescent="0.55000000000000004">
      <c r="C197" s="1" t="e">
        <f>IF(#REF!="Yes",#REF!, )</f>
        <v>#REF!</v>
      </c>
    </row>
    <row r="198" spans="3:3" hidden="1" x14ac:dyDescent="0.55000000000000004">
      <c r="C198" s="1" t="e">
        <f>IF(#REF!="Yes",#REF!, )</f>
        <v>#REF!</v>
      </c>
    </row>
    <row r="199" spans="3:3" hidden="1" x14ac:dyDescent="0.55000000000000004">
      <c r="C199" s="1" t="e">
        <f>IF(#REF!="Yes",#REF!, )</f>
        <v>#REF!</v>
      </c>
    </row>
    <row r="200" spans="3:3" hidden="1" x14ac:dyDescent="0.55000000000000004">
      <c r="C200" s="1" t="e">
        <f>IF(#REF!="Yes",#REF!, )</f>
        <v>#REF!</v>
      </c>
    </row>
    <row r="201" spans="3:3" hidden="1" x14ac:dyDescent="0.55000000000000004">
      <c r="C201" s="1" t="e">
        <f>IF(#REF!="Yes",#REF!, )</f>
        <v>#REF!</v>
      </c>
    </row>
    <row r="202" spans="3:3" hidden="1" x14ac:dyDescent="0.55000000000000004">
      <c r="C202" s="1" t="e">
        <f>IF(#REF!="Yes",#REF!, )</f>
        <v>#REF!</v>
      </c>
    </row>
    <row r="203" spans="3:3" hidden="1" x14ac:dyDescent="0.55000000000000004">
      <c r="C203" s="1" t="e">
        <f>IF(#REF!="Yes",#REF!, )</f>
        <v>#REF!</v>
      </c>
    </row>
    <row r="204" spans="3:3" hidden="1" x14ac:dyDescent="0.55000000000000004">
      <c r="C204" s="1" t="e">
        <f>IF(#REF!="Yes",#REF!, )</f>
        <v>#REF!</v>
      </c>
    </row>
    <row r="205" spans="3:3" hidden="1" x14ac:dyDescent="0.55000000000000004">
      <c r="C205" s="1" t="e">
        <f>IF(#REF!="Yes",#REF!, )</f>
        <v>#REF!</v>
      </c>
    </row>
    <row r="206" spans="3:3" hidden="1" x14ac:dyDescent="0.55000000000000004">
      <c r="C206" s="1" t="e">
        <f>IF(#REF!="Yes",#REF!, )</f>
        <v>#REF!</v>
      </c>
    </row>
    <row r="207" spans="3:3" hidden="1" x14ac:dyDescent="0.55000000000000004">
      <c r="C207" s="1" t="e">
        <f>IF(#REF!="Yes",#REF!, )</f>
        <v>#REF!</v>
      </c>
    </row>
    <row r="208" spans="3:3" hidden="1" x14ac:dyDescent="0.55000000000000004">
      <c r="C208" s="1" t="e">
        <f>IF(#REF!="Yes",#REF!, )</f>
        <v>#REF!</v>
      </c>
    </row>
    <row r="209" spans="3:3" hidden="1" x14ac:dyDescent="0.55000000000000004">
      <c r="C209" s="1" t="e">
        <f>IF(#REF!="Yes",#REF!, )</f>
        <v>#REF!</v>
      </c>
    </row>
  </sheetData>
  <mergeCells count="4">
    <mergeCell ref="C7:D7"/>
    <mergeCell ref="C34:D34"/>
    <mergeCell ref="C43:D43"/>
    <mergeCell ref="D2:F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C83804-B9A0-4054-A573-CA36CAD4463D}">
  <sheetPr codeName="Sheet5"/>
  <dimension ref="C2:I11"/>
  <sheetViews>
    <sheetView showGridLines="0" tabSelected="1" topLeftCell="A3" workbookViewId="0">
      <selection activeCell="C9" sqref="C9:I9"/>
    </sheetView>
  </sheetViews>
  <sheetFormatPr defaultRowHeight="14.4" x14ac:dyDescent="0.55000000000000004"/>
  <cols>
    <col min="3" max="9" width="16.41796875" customWidth="1"/>
  </cols>
  <sheetData>
    <row r="2" spans="3:9" ht="14.7" thickBot="1" x14ac:dyDescent="0.6"/>
    <row r="3" spans="3:9" x14ac:dyDescent="0.55000000000000004">
      <c r="C3" s="207" t="s">
        <v>17</v>
      </c>
      <c r="D3" s="208"/>
      <c r="E3" s="208"/>
      <c r="F3" s="208"/>
      <c r="G3" s="208"/>
      <c r="H3" s="208"/>
      <c r="I3" s="209"/>
    </row>
    <row r="4" spans="3:9" x14ac:dyDescent="0.55000000000000004">
      <c r="C4" s="210"/>
      <c r="D4" s="211"/>
      <c r="E4" s="211"/>
      <c r="F4" s="211"/>
      <c r="G4" s="211"/>
      <c r="H4" s="211"/>
      <c r="I4" s="212"/>
    </row>
    <row r="5" spans="3:9" x14ac:dyDescent="0.55000000000000004">
      <c r="C5" s="210"/>
      <c r="D5" s="211"/>
      <c r="E5" s="211"/>
      <c r="F5" s="211"/>
      <c r="G5" s="211"/>
      <c r="H5" s="211"/>
      <c r="I5" s="212"/>
    </row>
    <row r="6" spans="3:9" ht="45" customHeight="1" x14ac:dyDescent="0.55000000000000004">
      <c r="C6" s="222" t="s">
        <v>184</v>
      </c>
      <c r="D6" s="223"/>
      <c r="E6" s="223"/>
      <c r="F6" s="223"/>
      <c r="G6" s="223"/>
      <c r="H6" s="223"/>
      <c r="I6" s="224"/>
    </row>
    <row r="7" spans="3:9" ht="45" customHeight="1" x14ac:dyDescent="0.55000000000000004">
      <c r="C7" s="225"/>
      <c r="D7" s="226"/>
      <c r="E7" s="226"/>
      <c r="F7" s="226"/>
      <c r="G7" s="226"/>
      <c r="H7" s="226"/>
      <c r="I7" s="227"/>
    </row>
    <row r="8" spans="3:9" ht="66.75" customHeight="1" x14ac:dyDescent="0.55000000000000004">
      <c r="C8" s="228" t="s">
        <v>177</v>
      </c>
      <c r="D8" s="229"/>
      <c r="E8" s="229"/>
      <c r="F8" s="229"/>
      <c r="G8" s="229"/>
      <c r="H8" s="229"/>
      <c r="I8" s="230"/>
    </row>
    <row r="9" spans="3:9" s="17" customFormat="1" ht="30.75" customHeight="1" x14ac:dyDescent="0.55000000000000004">
      <c r="C9" s="213" t="s">
        <v>18</v>
      </c>
      <c r="D9" s="214"/>
      <c r="E9" s="214"/>
      <c r="F9" s="214"/>
      <c r="G9" s="214"/>
      <c r="H9" s="214"/>
      <c r="I9" s="215"/>
    </row>
    <row r="10" spans="3:9" s="17" customFormat="1" ht="30.75" customHeight="1" x14ac:dyDescent="0.55000000000000004">
      <c r="C10" s="216" t="s">
        <v>92</v>
      </c>
      <c r="D10" s="217"/>
      <c r="E10" s="217"/>
      <c r="F10" s="217"/>
      <c r="G10" s="217"/>
      <c r="H10" s="217"/>
      <c r="I10" s="218"/>
    </row>
    <row r="11" spans="3:9" s="17" customFormat="1" ht="30.75" customHeight="1" thickBot="1" x14ac:dyDescent="0.6">
      <c r="C11" s="219" t="s">
        <v>178</v>
      </c>
      <c r="D11" s="220"/>
      <c r="E11" s="220"/>
      <c r="F11" s="220"/>
      <c r="G11" s="220"/>
      <c r="H11" s="220"/>
      <c r="I11" s="221"/>
    </row>
  </sheetData>
  <mergeCells count="6">
    <mergeCell ref="C3:I5"/>
    <mergeCell ref="C9:I9"/>
    <mergeCell ref="C10:I10"/>
    <mergeCell ref="C11:I11"/>
    <mergeCell ref="C6:I7"/>
    <mergeCell ref="C8:I8"/>
  </mergeCells>
  <hyperlinks>
    <hyperlink ref="C9:I9" location="'1. Consequence Score'!A1" display="Step 1 - Enter the Water quality data" xr:uid="{948CEA37-5D03-4053-BF6B-7D83E4CAD59F}"/>
    <hyperlink ref="C10:I10" location="'2. Likelihood Score'!A1" display="Step 2 - Answer the Likelihood questionaire" xr:uid="{D3EF2282-9B79-47F2-9D78-6D58877752D8}"/>
    <hyperlink ref="C11:I11" location="'3. Risk Assessment'!A1" display="Step 3 - View Completed Risk Assessment and recommended mitigation" xr:uid="{7E1585F2-420D-4DCF-81A1-89CF7E0A9846}"/>
  </hyperlink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7C5FAA-DB0C-4C7B-8ADD-6BD12687CD2A}">
  <sheetPr codeName="Sheet1">
    <tabColor theme="7" tint="0.59999389629810485"/>
  </sheetPr>
  <dimension ref="B1:N59"/>
  <sheetViews>
    <sheetView topLeftCell="A13" workbookViewId="0">
      <selection activeCell="E40" sqref="E40"/>
    </sheetView>
  </sheetViews>
  <sheetFormatPr defaultRowHeight="14.4" x14ac:dyDescent="0.55000000000000004"/>
  <cols>
    <col min="2" max="2" width="29.83984375" bestFit="1" customWidth="1"/>
    <col min="3" max="3" width="17.15625" customWidth="1"/>
    <col min="4" max="4" width="16.15625" bestFit="1" customWidth="1"/>
    <col min="5" max="5" width="19.41796875" customWidth="1"/>
    <col min="6" max="6" width="25.83984375" bestFit="1" customWidth="1"/>
    <col min="7" max="7" width="18.83984375" customWidth="1"/>
    <col min="8" max="9" width="26.15625" customWidth="1"/>
    <col min="10" max="10" width="11.26171875" bestFit="1" customWidth="1"/>
    <col min="11" max="11" width="13.26171875" customWidth="1"/>
    <col min="13" max="13" width="12.41796875" bestFit="1" customWidth="1"/>
  </cols>
  <sheetData>
    <row r="1" spans="2:14" ht="14.7" thickBot="1" x14ac:dyDescent="0.6"/>
    <row r="2" spans="2:14" ht="26.25" customHeight="1" x14ac:dyDescent="0.55000000000000004">
      <c r="C2" s="236" t="s">
        <v>96</v>
      </c>
      <c r="D2" s="231" t="s">
        <v>109</v>
      </c>
      <c r="E2" s="232"/>
      <c r="F2" s="232"/>
      <c r="G2" s="232"/>
      <c r="H2" s="233"/>
    </row>
    <row r="3" spans="2:14" ht="26.25" customHeight="1" thickBot="1" x14ac:dyDescent="0.6">
      <c r="C3" s="237"/>
      <c r="D3" s="234"/>
      <c r="E3" s="234"/>
      <c r="F3" s="234"/>
      <c r="G3" s="234"/>
      <c r="H3" s="235"/>
    </row>
    <row r="5" spans="2:14" x14ac:dyDescent="0.55000000000000004">
      <c r="C5" s="4"/>
      <c r="N5" s="4"/>
    </row>
    <row r="6" spans="2:14" x14ac:dyDescent="0.55000000000000004">
      <c r="B6" s="2"/>
      <c r="C6" s="2"/>
    </row>
    <row r="8" spans="2:14" ht="15.6" x14ac:dyDescent="0.6">
      <c r="B8" s="45" t="s">
        <v>113</v>
      </c>
    </row>
    <row r="9" spans="2:14" ht="15.9" thickBot="1" x14ac:dyDescent="0.65">
      <c r="B9" s="45"/>
    </row>
    <row r="10" spans="2:14" ht="15.75" customHeight="1" x14ac:dyDescent="0.55000000000000004">
      <c r="B10" s="254" t="s">
        <v>97</v>
      </c>
      <c r="C10" s="248" t="s">
        <v>98</v>
      </c>
      <c r="D10" s="249"/>
      <c r="E10" s="249"/>
      <c r="F10" s="250"/>
    </row>
    <row r="11" spans="2:14" ht="14.7" thickBot="1" x14ac:dyDescent="0.6">
      <c r="B11" s="255"/>
      <c r="C11" s="251"/>
      <c r="D11" s="252"/>
      <c r="E11" s="252"/>
      <c r="F11" s="253"/>
    </row>
    <row r="12" spans="2:14" ht="15.6" x14ac:dyDescent="0.6">
      <c r="B12" s="45"/>
    </row>
    <row r="13" spans="2:14" ht="15.6" x14ac:dyDescent="0.6">
      <c r="B13" s="45" t="s">
        <v>114</v>
      </c>
    </row>
    <row r="14" spans="2:14" ht="15.9" thickBot="1" x14ac:dyDescent="0.65">
      <c r="B14" s="45"/>
    </row>
    <row r="15" spans="2:14" ht="14.7" thickBot="1" x14ac:dyDescent="0.6">
      <c r="C15" s="264" t="s">
        <v>186</v>
      </c>
      <c r="D15" s="265"/>
      <c r="E15" s="265"/>
      <c r="F15" s="265"/>
      <c r="G15" s="265"/>
      <c r="H15" s="266"/>
    </row>
    <row r="16" spans="2:14" ht="16.8" x14ac:dyDescent="0.75">
      <c r="B16" s="267" t="s">
        <v>26</v>
      </c>
      <c r="C16" s="182" t="s">
        <v>28</v>
      </c>
      <c r="D16" s="182" t="s">
        <v>0</v>
      </c>
      <c r="E16" s="182" t="s">
        <v>29</v>
      </c>
      <c r="F16" s="182" t="s">
        <v>185</v>
      </c>
      <c r="G16" s="182" t="s">
        <v>27</v>
      </c>
      <c r="H16" s="183" t="s">
        <v>30</v>
      </c>
    </row>
    <row r="17" spans="2:9" x14ac:dyDescent="0.55000000000000004">
      <c r="B17" s="268"/>
      <c r="C17" s="41" t="s">
        <v>44</v>
      </c>
      <c r="D17" s="41" t="s">
        <v>46</v>
      </c>
      <c r="E17" s="41" t="s">
        <v>45</v>
      </c>
      <c r="F17" s="41" t="s">
        <v>45</v>
      </c>
      <c r="G17" s="41" t="s">
        <v>44</v>
      </c>
      <c r="H17" s="57" t="s">
        <v>44</v>
      </c>
    </row>
    <row r="18" spans="2:9" x14ac:dyDescent="0.55000000000000004">
      <c r="B18" s="58" t="s">
        <v>31</v>
      </c>
      <c r="C18" s="9" t="s">
        <v>9</v>
      </c>
      <c r="D18" s="9" t="s">
        <v>8</v>
      </c>
      <c r="E18" s="9" t="s">
        <v>32</v>
      </c>
      <c r="F18" s="9" t="s">
        <v>12</v>
      </c>
      <c r="G18" s="9" t="s">
        <v>33</v>
      </c>
      <c r="H18" s="59" t="s">
        <v>34</v>
      </c>
    </row>
    <row r="19" spans="2:9" x14ac:dyDescent="0.55000000000000004">
      <c r="B19" s="60" t="s">
        <v>35</v>
      </c>
      <c r="C19" s="9" t="s">
        <v>10</v>
      </c>
      <c r="D19" s="82" t="s">
        <v>110</v>
      </c>
      <c r="E19" s="9" t="s">
        <v>36</v>
      </c>
      <c r="F19" s="9" t="s">
        <v>25</v>
      </c>
      <c r="G19" s="9" t="s">
        <v>37</v>
      </c>
      <c r="H19" s="59" t="s">
        <v>25</v>
      </c>
    </row>
    <row r="20" spans="2:9" ht="14.7" thickBot="1" x14ac:dyDescent="0.6">
      <c r="B20" s="61" t="s">
        <v>38</v>
      </c>
      <c r="C20" s="49" t="s">
        <v>11</v>
      </c>
      <c r="D20" s="49" t="s">
        <v>2</v>
      </c>
      <c r="E20" s="49" t="s">
        <v>39</v>
      </c>
      <c r="F20" s="49" t="s">
        <v>42</v>
      </c>
      <c r="G20" s="49" t="s">
        <v>40</v>
      </c>
      <c r="H20" s="62" t="s">
        <v>41</v>
      </c>
    </row>
    <row r="21" spans="2:9" x14ac:dyDescent="0.55000000000000004">
      <c r="C21" s="4"/>
      <c r="D21" s="4"/>
      <c r="E21" s="4"/>
      <c r="F21" s="4"/>
      <c r="G21" s="4"/>
      <c r="H21" s="4"/>
      <c r="I21" s="78"/>
    </row>
    <row r="22" spans="2:9" ht="15.6" x14ac:dyDescent="0.6">
      <c r="B22" s="45" t="s">
        <v>115</v>
      </c>
      <c r="C22" s="4"/>
      <c r="D22" s="4"/>
      <c r="E22" s="4"/>
      <c r="F22" s="4"/>
      <c r="G22" s="4"/>
      <c r="H22" s="4"/>
      <c r="I22" s="78"/>
    </row>
    <row r="23" spans="2:9" ht="15.9" thickBot="1" x14ac:dyDescent="0.65">
      <c r="B23" s="45"/>
      <c r="C23" s="4"/>
      <c r="D23" s="4"/>
      <c r="E23" s="4"/>
      <c r="F23" s="4"/>
      <c r="G23" s="4"/>
      <c r="H23" s="4"/>
      <c r="I23" s="78"/>
    </row>
    <row r="24" spans="2:9" ht="14.7" thickBot="1" x14ac:dyDescent="0.6">
      <c r="C24" s="264" t="s">
        <v>187</v>
      </c>
      <c r="D24" s="266"/>
      <c r="E24" s="4"/>
      <c r="F24" s="4"/>
      <c r="G24" s="4"/>
      <c r="H24" s="4"/>
      <c r="I24" s="78"/>
    </row>
    <row r="25" spans="2:9" x14ac:dyDescent="0.55000000000000004">
      <c r="B25" s="267" t="s">
        <v>26</v>
      </c>
      <c r="C25" s="180" t="s">
        <v>27</v>
      </c>
      <c r="D25" s="181" t="s">
        <v>28</v>
      </c>
      <c r="E25" s="4"/>
      <c r="F25" s="4"/>
      <c r="G25" s="4"/>
      <c r="H25" s="4"/>
      <c r="I25" s="78"/>
    </row>
    <row r="26" spans="2:9" x14ac:dyDescent="0.55000000000000004">
      <c r="B26" s="268" t="s">
        <v>43</v>
      </c>
      <c r="C26" s="41" t="s">
        <v>46</v>
      </c>
      <c r="D26" s="57" t="s">
        <v>46</v>
      </c>
      <c r="E26" s="4"/>
      <c r="F26" s="4"/>
      <c r="G26" s="4"/>
      <c r="H26" s="4"/>
      <c r="I26" s="78"/>
    </row>
    <row r="27" spans="2:9" x14ac:dyDescent="0.55000000000000004">
      <c r="B27" s="58" t="s">
        <v>31</v>
      </c>
      <c r="C27" s="9" t="s">
        <v>104</v>
      </c>
      <c r="D27" s="79" t="s">
        <v>121</v>
      </c>
      <c r="E27" s="4"/>
      <c r="F27" s="4"/>
      <c r="G27" s="4"/>
      <c r="H27" s="4"/>
      <c r="I27" s="78"/>
    </row>
    <row r="28" spans="2:9" x14ac:dyDescent="0.55000000000000004">
      <c r="B28" s="60" t="s">
        <v>35</v>
      </c>
      <c r="C28" s="9" t="s">
        <v>105</v>
      </c>
      <c r="D28" s="79" t="s">
        <v>122</v>
      </c>
    </row>
    <row r="29" spans="2:9" ht="14.7" thickBot="1" x14ac:dyDescent="0.6">
      <c r="B29" s="61" t="s">
        <v>38</v>
      </c>
      <c r="C29" s="49" t="s">
        <v>106</v>
      </c>
      <c r="D29" s="80" t="s">
        <v>123</v>
      </c>
    </row>
    <row r="31" spans="2:9" ht="15.6" x14ac:dyDescent="0.6">
      <c r="B31" s="45" t="s">
        <v>116</v>
      </c>
    </row>
    <row r="32" spans="2:9" ht="15.9" thickBot="1" x14ac:dyDescent="0.65">
      <c r="B32" s="45"/>
    </row>
    <row r="33" spans="2:10" ht="15.75" customHeight="1" x14ac:dyDescent="0.55000000000000004">
      <c r="B33" s="254" t="s">
        <v>97</v>
      </c>
      <c r="C33" s="248" t="s">
        <v>188</v>
      </c>
      <c r="D33" s="249"/>
      <c r="E33" s="249"/>
      <c r="F33" s="250"/>
    </row>
    <row r="34" spans="2:10" ht="14.7" thickBot="1" x14ac:dyDescent="0.6">
      <c r="B34" s="255"/>
      <c r="C34" s="251"/>
      <c r="D34" s="252"/>
      <c r="E34" s="252"/>
      <c r="F34" s="253"/>
    </row>
    <row r="35" spans="2:10" ht="15.6" x14ac:dyDescent="0.6">
      <c r="B35" s="45"/>
    </row>
    <row r="36" spans="2:10" ht="14.7" thickBot="1" x14ac:dyDescent="0.6"/>
    <row r="37" spans="2:10" ht="15.6" x14ac:dyDescent="0.6">
      <c r="B37" s="63"/>
      <c r="C37" s="238" t="s">
        <v>89</v>
      </c>
      <c r="D37" s="238"/>
      <c r="E37" s="239"/>
    </row>
    <row r="38" spans="2:10" x14ac:dyDescent="0.55000000000000004">
      <c r="B38" s="8" t="s">
        <v>90</v>
      </c>
      <c r="C38" s="39" t="s">
        <v>16</v>
      </c>
      <c r="D38" s="39" t="s">
        <v>44</v>
      </c>
      <c r="E38" s="66" t="s">
        <v>80</v>
      </c>
    </row>
    <row r="39" spans="2:10" x14ac:dyDescent="0.55000000000000004">
      <c r="B39" s="64" t="s">
        <v>54</v>
      </c>
      <c r="C39" s="94">
        <f>AVERAGE((IF('2. Likelihood Score'!F19="Yes",1,'2. Likelihood Score'!G18)),(IF('2. Likelihood Score'!F19="Yes",1,'2. Likelihood Score'!G17)),(IF('2. Likelihood Score'!F19="Yes",1,'2. Likelihood Score'!G16)))/2</f>
        <v>0</v>
      </c>
      <c r="D39" s="94">
        <f>(AVERAGE(IF('2. Likelihood Score'!F19="Yes",1,'2. Likelihood Score'!G12),IF('2. Likelihood Score'!F19="Yes",1,),'2. Likelihood Score'!G13))/2</f>
        <v>0</v>
      </c>
      <c r="E39" s="95">
        <f>AVERAGE(IF('2. Likelihood Score'!F19="Yes",1),IF('2. Likelihood Score'!F19="Yes",1,'2. Likelihood Score'!G14),IF('2. Likelihood Score'!F19="Yes",1,'2. Likelihood Score'!G15))/2</f>
        <v>0</v>
      </c>
      <c r="F39" s="93" t="s">
        <v>131</v>
      </c>
      <c r="I39" s="3"/>
      <c r="J39" s="3"/>
    </row>
    <row r="40" spans="2:10" x14ac:dyDescent="0.55000000000000004">
      <c r="B40" s="64" t="s">
        <v>63</v>
      </c>
      <c r="C40" s="94">
        <f>'2. Likelihood Score'!$G$21</f>
        <v>0</v>
      </c>
      <c r="D40" s="94">
        <f>'2. Likelihood Score'!$G$21</f>
        <v>0</v>
      </c>
      <c r="E40" s="95">
        <f>'2. Likelihood Score'!$G$21</f>
        <v>0</v>
      </c>
    </row>
    <row r="41" spans="2:10" x14ac:dyDescent="0.55000000000000004">
      <c r="B41" s="64" t="s">
        <v>65</v>
      </c>
      <c r="C41" s="94">
        <f>AVERAGE('2. Likelihood Score'!$G$23,'2. Likelihood Score'!$G$24)</f>
        <v>0</v>
      </c>
      <c r="D41" s="94">
        <f>AVERAGE('2. Likelihood Score'!$G$23,'2. Likelihood Score'!$G$24)</f>
        <v>0</v>
      </c>
      <c r="E41" s="95">
        <f>AVERAGE('2. Likelihood Score'!$G$23,'2. Likelihood Score'!$G$24)</f>
        <v>0</v>
      </c>
    </row>
    <row r="42" spans="2:10" x14ac:dyDescent="0.55000000000000004">
      <c r="B42" s="64" t="s">
        <v>68</v>
      </c>
      <c r="C42" s="94">
        <f>AVERAGE('2. Likelihood Score'!$G$26:$G$29)</f>
        <v>0</v>
      </c>
      <c r="D42" s="94">
        <f>AVERAGE('2. Likelihood Score'!$G$26:$G$29)</f>
        <v>0</v>
      </c>
      <c r="E42" s="95">
        <f>AVERAGE('2. Likelihood Score'!$G$26:$G$29)</f>
        <v>0</v>
      </c>
    </row>
    <row r="43" spans="2:10" x14ac:dyDescent="0.55000000000000004">
      <c r="B43" s="64"/>
      <c r="C43" s="94"/>
      <c r="D43" s="94"/>
      <c r="E43" s="95"/>
    </row>
    <row r="44" spans="2:10" ht="14.7" thickBot="1" x14ac:dyDescent="0.6">
      <c r="B44" s="65" t="s">
        <v>76</v>
      </c>
      <c r="C44" s="96">
        <f>AVERAGE(C39:C42)</f>
        <v>0</v>
      </c>
      <c r="D44" s="96">
        <f>AVERAGE(D39:D42)</f>
        <v>0</v>
      </c>
      <c r="E44" s="190">
        <f>AVERAGE(E39:E42)</f>
        <v>0</v>
      </c>
    </row>
    <row r="48" spans="2:10" ht="15.6" x14ac:dyDescent="0.6">
      <c r="B48" s="45" t="s">
        <v>117</v>
      </c>
    </row>
    <row r="49" spans="2:9" ht="14.7" thickBot="1" x14ac:dyDescent="0.6">
      <c r="B49" s="44"/>
    </row>
    <row r="50" spans="2:9" x14ac:dyDescent="0.55000000000000004">
      <c r="B50" s="262" t="s">
        <v>97</v>
      </c>
      <c r="C50" s="256" t="s">
        <v>120</v>
      </c>
      <c r="D50" s="257"/>
      <c r="E50" s="257"/>
      <c r="F50" s="258"/>
    </row>
    <row r="51" spans="2:9" ht="14.7" thickBot="1" x14ac:dyDescent="0.6">
      <c r="B51" s="263"/>
      <c r="C51" s="259"/>
      <c r="D51" s="260"/>
      <c r="E51" s="260"/>
      <c r="F51" s="261"/>
    </row>
    <row r="52" spans="2:9" x14ac:dyDescent="0.55000000000000004">
      <c r="B52" s="44"/>
    </row>
    <row r="53" spans="2:9" ht="15.6" x14ac:dyDescent="0.6">
      <c r="B53" s="45" t="s">
        <v>118</v>
      </c>
      <c r="H53" s="45" t="s">
        <v>119</v>
      </c>
    </row>
    <row r="54" spans="2:9" ht="14.7" thickBot="1" x14ac:dyDescent="0.6"/>
    <row r="55" spans="2:9" ht="53.25" customHeight="1" x14ac:dyDescent="0.55000000000000004">
      <c r="B55" s="240" t="s">
        <v>95</v>
      </c>
      <c r="C55" s="241"/>
      <c r="D55" s="244" t="s">
        <v>83</v>
      </c>
      <c r="E55" s="244"/>
      <c r="F55" s="245"/>
      <c r="H55" s="38" t="s">
        <v>89</v>
      </c>
      <c r="I55" s="38" t="s">
        <v>24</v>
      </c>
    </row>
    <row r="56" spans="2:9" ht="53.25" customHeight="1" x14ac:dyDescent="0.55000000000000004">
      <c r="B56" s="242"/>
      <c r="C56" s="243"/>
      <c r="D56" s="71" t="s">
        <v>93</v>
      </c>
      <c r="E56" s="71" t="s">
        <v>94</v>
      </c>
      <c r="F56" s="73" t="s">
        <v>179</v>
      </c>
      <c r="H56" s="39" t="s">
        <v>45</v>
      </c>
      <c r="I56" s="11">
        <f>C44*'1. Consequence Score'!M10</f>
        <v>0</v>
      </c>
    </row>
    <row r="57" spans="2:9" ht="53.25" customHeight="1" x14ac:dyDescent="0.55000000000000004">
      <c r="B57" s="246" t="s">
        <v>84</v>
      </c>
      <c r="C57" s="71" t="s">
        <v>169</v>
      </c>
      <c r="D57" s="75" t="s">
        <v>170</v>
      </c>
      <c r="E57" s="50" t="s">
        <v>171</v>
      </c>
      <c r="F57" s="162" t="s">
        <v>180</v>
      </c>
      <c r="H57" s="39" t="s">
        <v>44</v>
      </c>
      <c r="I57" s="11">
        <f>D44*'1. Consequence Score'!M12</f>
        <v>0</v>
      </c>
    </row>
    <row r="58" spans="2:9" ht="53.25" customHeight="1" x14ac:dyDescent="0.55000000000000004">
      <c r="B58" s="246"/>
      <c r="C58" s="71" t="s">
        <v>172</v>
      </c>
      <c r="D58" s="50" t="s">
        <v>173</v>
      </c>
      <c r="E58" s="51" t="s">
        <v>174</v>
      </c>
      <c r="F58" s="52" t="s">
        <v>181</v>
      </c>
      <c r="H58" s="39" t="s">
        <v>46</v>
      </c>
      <c r="I58" s="11" t="e">
        <f>E44*'1. Consequence Score'!M14</f>
        <v>#DIV/0!</v>
      </c>
    </row>
    <row r="59" spans="2:9" ht="53.25" customHeight="1" thickBot="1" x14ac:dyDescent="0.6">
      <c r="B59" s="247"/>
      <c r="C59" s="72" t="s">
        <v>175</v>
      </c>
      <c r="D59" s="53" t="s">
        <v>174</v>
      </c>
      <c r="E59" s="54" t="s">
        <v>176</v>
      </c>
      <c r="F59" s="55" t="s">
        <v>182</v>
      </c>
    </row>
  </sheetData>
  <mergeCells count="16">
    <mergeCell ref="B57:B59"/>
    <mergeCell ref="C33:F34"/>
    <mergeCell ref="B33:B34"/>
    <mergeCell ref="C10:F11"/>
    <mergeCell ref="B10:B11"/>
    <mergeCell ref="C50:F51"/>
    <mergeCell ref="B50:B51"/>
    <mergeCell ref="C15:H15"/>
    <mergeCell ref="B16:B17"/>
    <mergeCell ref="B25:B26"/>
    <mergeCell ref="C24:D24"/>
    <mergeCell ref="D2:H3"/>
    <mergeCell ref="C2:C3"/>
    <mergeCell ref="C37:E37"/>
    <mergeCell ref="B55:C56"/>
    <mergeCell ref="D55:F55"/>
  </mergeCells>
  <conditionalFormatting sqref="I29 D5:I6">
    <cfRule type="cellIs" dxfId="52" priority="11" operator="equal">
      <formula>3</formula>
    </cfRule>
    <cfRule type="cellIs" dxfId="51" priority="12" operator="equal">
      <formula>1</formula>
    </cfRule>
  </conditionalFormatting>
  <conditionalFormatting sqref="C5 I29 D5:I6 N5">
    <cfRule type="cellIs" dxfId="50" priority="8" operator="equal">
      <formula>1</formula>
    </cfRule>
    <cfRule type="cellIs" dxfId="49" priority="9" operator="equal">
      <formula>3</formula>
    </cfRule>
    <cfRule type="cellIs" dxfId="48" priority="10" operator="equal">
      <formula>9</formula>
    </cfRule>
  </conditionalFormatting>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5C85B7-B4D6-4595-B2C5-BBE76F1B0E89}">
  <sheetPr codeName="Sheet2">
    <tabColor theme="7" tint="0.59999389629810485"/>
  </sheetPr>
  <dimension ref="B1:T19"/>
  <sheetViews>
    <sheetView topLeftCell="A3" zoomScale="85" zoomScaleNormal="85" zoomScaleSheetLayoutView="110" workbookViewId="0">
      <selection activeCell="J10" sqref="J10"/>
    </sheetView>
  </sheetViews>
  <sheetFormatPr defaultRowHeight="14.4" x14ac:dyDescent="0.55000000000000004"/>
  <cols>
    <col min="2" max="2" width="17" customWidth="1"/>
    <col min="3" max="3" width="15" customWidth="1"/>
    <col min="4" max="4" width="17.41796875" customWidth="1"/>
    <col min="5" max="5" width="25" bestFit="1" customWidth="1"/>
    <col min="6" max="6" width="12.83984375" hidden="1" customWidth="1"/>
    <col min="7" max="7" width="13.41796875" customWidth="1"/>
    <col min="8" max="8" width="14.15625" hidden="1" customWidth="1"/>
    <col min="9" max="9" width="14.15625" customWidth="1"/>
    <col min="10" max="11" width="10" customWidth="1"/>
    <col min="12" max="13" width="23.578125" customWidth="1"/>
    <col min="14" max="14" width="22.83984375" customWidth="1"/>
    <col min="19" max="19" width="12.41796875" bestFit="1" customWidth="1"/>
    <col min="22" max="22" width="28.83984375" bestFit="1" customWidth="1"/>
  </cols>
  <sheetData>
    <row r="1" spans="2:20" ht="14.7" thickBot="1" x14ac:dyDescent="0.6"/>
    <row r="2" spans="2:20" ht="35.25" customHeight="1" x14ac:dyDescent="0.55000000000000004">
      <c r="B2" s="270" t="s">
        <v>23</v>
      </c>
      <c r="C2" s="275" t="s">
        <v>191</v>
      </c>
      <c r="D2" s="276"/>
      <c r="E2" s="276"/>
      <c r="F2" s="276"/>
      <c r="G2" s="276"/>
      <c r="H2" s="276"/>
      <c r="I2" s="277"/>
      <c r="J2" s="81"/>
      <c r="K2" s="81"/>
      <c r="L2" s="81"/>
      <c r="M2" s="81"/>
      <c r="N2" s="81"/>
    </row>
    <row r="3" spans="2:20" ht="35.25" customHeight="1" x14ac:dyDescent="0.55000000000000004">
      <c r="B3" s="271"/>
      <c r="C3" s="278"/>
      <c r="D3" s="279"/>
      <c r="E3" s="279"/>
      <c r="F3" s="279"/>
      <c r="G3" s="279"/>
      <c r="H3" s="279"/>
      <c r="I3" s="280"/>
      <c r="J3" s="81"/>
      <c r="K3" s="81"/>
      <c r="L3" s="81"/>
      <c r="M3" s="81"/>
      <c r="N3" s="81"/>
      <c r="Q3" s="4"/>
    </row>
    <row r="4" spans="2:20" ht="35.25" customHeight="1" thickBot="1" x14ac:dyDescent="0.6">
      <c r="B4" s="272"/>
      <c r="C4" s="281"/>
      <c r="D4" s="282"/>
      <c r="E4" s="282"/>
      <c r="F4" s="282"/>
      <c r="G4" s="282"/>
      <c r="H4" s="282"/>
      <c r="I4" s="283"/>
      <c r="J4" s="81"/>
      <c r="K4" s="81"/>
      <c r="L4" s="81"/>
      <c r="M4" s="81"/>
      <c r="N4" s="81"/>
      <c r="Q4" s="4"/>
    </row>
    <row r="5" spans="2:20" x14ac:dyDescent="0.55000000000000004">
      <c r="T5" s="4"/>
    </row>
    <row r="6" spans="2:20" ht="14.7" thickBot="1" x14ac:dyDescent="0.6"/>
    <row r="7" spans="2:20" ht="57.6" x14ac:dyDescent="0.55000000000000004">
      <c r="B7" s="12" t="s">
        <v>107</v>
      </c>
      <c r="C7" s="85" t="s">
        <v>100</v>
      </c>
      <c r="D7" s="12" t="s">
        <v>3</v>
      </c>
      <c r="E7" s="13" t="s">
        <v>4</v>
      </c>
      <c r="F7" s="6" t="s">
        <v>99</v>
      </c>
      <c r="G7" s="7" t="s">
        <v>101</v>
      </c>
      <c r="H7" s="6" t="s">
        <v>102</v>
      </c>
      <c r="I7" s="7" t="s">
        <v>103</v>
      </c>
    </row>
    <row r="8" spans="2:20" ht="35.25" customHeight="1" x14ac:dyDescent="0.7">
      <c r="B8" s="8" t="s">
        <v>44</v>
      </c>
      <c r="C8" s="86" t="s">
        <v>46</v>
      </c>
      <c r="D8" s="8" t="s">
        <v>1</v>
      </c>
      <c r="E8" s="83"/>
      <c r="F8" s="11">
        <f>IF(E8&gt;=2500,8, IF(E8&gt;=640,4,IF(E8&lt;640,2)))</f>
        <v>2</v>
      </c>
      <c r="G8" s="14" t="str">
        <f>IF(F8=8,"High",IF(F8=4,"Medium",IF(F8=2,"Low")))</f>
        <v>Low</v>
      </c>
      <c r="H8" s="11">
        <f>IF(E8&gt;=2800,8, IF(E8&gt;=750,4,IF(E8&lt;750,2)))</f>
        <v>2</v>
      </c>
      <c r="I8" s="14" t="str">
        <f>IF(H8=8,"High",IF(H8=4,"Medium",IF(H8=2,"Low")))</f>
        <v>Low</v>
      </c>
      <c r="L8" s="273" t="s">
        <v>47</v>
      </c>
      <c r="M8" s="273"/>
      <c r="N8" s="273"/>
    </row>
    <row r="9" spans="2:20" ht="35.25" customHeight="1" x14ac:dyDescent="0.55000000000000004">
      <c r="B9" s="8" t="s">
        <v>46</v>
      </c>
      <c r="C9" s="86" t="s">
        <v>25</v>
      </c>
      <c r="D9" s="8" t="s">
        <v>5</v>
      </c>
      <c r="E9" s="83"/>
      <c r="F9" s="159"/>
      <c r="G9" s="154"/>
      <c r="H9" s="153"/>
      <c r="I9" s="154"/>
      <c r="J9" s="43"/>
      <c r="K9" s="43"/>
      <c r="L9" s="88" t="s">
        <v>48</v>
      </c>
      <c r="M9" s="88" t="s">
        <v>49</v>
      </c>
      <c r="N9" s="88" t="s">
        <v>26</v>
      </c>
    </row>
    <row r="10" spans="2:20" ht="35.25" customHeight="1" x14ac:dyDescent="0.55000000000000004">
      <c r="B10" s="8" t="s">
        <v>46</v>
      </c>
      <c r="C10" s="86" t="s">
        <v>25</v>
      </c>
      <c r="D10" s="8" t="s">
        <v>6</v>
      </c>
      <c r="E10" s="83"/>
      <c r="F10" s="160"/>
      <c r="G10" s="156"/>
      <c r="H10" s="155"/>
      <c r="I10" s="156"/>
      <c r="J10" s="42"/>
      <c r="K10" s="42"/>
      <c r="L10" s="211" t="s">
        <v>45</v>
      </c>
      <c r="M10" s="274">
        <f>MAX(F13,F14,H15)</f>
        <v>8</v>
      </c>
      <c r="N10" s="274" t="str">
        <f>IF(M10=8,"High",IF(M10=4,"Medium",IF(M10=2,"Low")))</f>
        <v>High</v>
      </c>
    </row>
    <row r="11" spans="2:20" ht="35.25" customHeight="1" x14ac:dyDescent="0.55000000000000004">
      <c r="B11" s="8" t="s">
        <v>46</v>
      </c>
      <c r="C11" s="86" t="s">
        <v>25</v>
      </c>
      <c r="D11" s="8" t="s">
        <v>7</v>
      </c>
      <c r="E11" s="83"/>
      <c r="F11" s="161"/>
      <c r="G11" s="158"/>
      <c r="H11" s="155"/>
      <c r="I11" s="156"/>
      <c r="J11" s="42"/>
      <c r="K11" s="42"/>
      <c r="L11" s="211"/>
      <c r="M11" s="274"/>
      <c r="N11" s="274"/>
    </row>
    <row r="12" spans="2:20" ht="35.25" customHeight="1" x14ac:dyDescent="0.55000000000000004">
      <c r="B12" s="8" t="s">
        <v>46</v>
      </c>
      <c r="C12" s="86" t="s">
        <v>25</v>
      </c>
      <c r="D12" s="8" t="s">
        <v>0</v>
      </c>
      <c r="E12" s="176" t="e">
        <f>(E9/23)/SQRT(((E10/20)+(E11/12))/2)</f>
        <v>#DIV/0!</v>
      </c>
      <c r="F12" s="11" t="e">
        <f>IF(E12&gt;=25,8, IF(E12&gt;=10,4,IF(E12&lt;10,2,)))</f>
        <v>#DIV/0!</v>
      </c>
      <c r="G12" s="14" t="e">
        <f>IF(F12=8,"High",IF(F12=4,"Medium",IF(F12=2,"Low")))</f>
        <v>#DIV/0!</v>
      </c>
      <c r="H12" s="155"/>
      <c r="I12" s="156"/>
      <c r="L12" s="211" t="s">
        <v>44</v>
      </c>
      <c r="M12" s="274">
        <f>MAX(F8,F16,F15)</f>
        <v>8</v>
      </c>
      <c r="N12" s="274" t="str">
        <f t="shared" ref="N12" si="0">IF(M12=8,"High",IF(M12=4,"Medium",IF(M12=2,"Low")))</f>
        <v>High</v>
      </c>
    </row>
    <row r="13" spans="2:20" ht="35.25" customHeight="1" x14ac:dyDescent="0.55000000000000004">
      <c r="B13" s="8" t="s">
        <v>45</v>
      </c>
      <c r="C13" s="86" t="s">
        <v>25</v>
      </c>
      <c r="D13" s="8" t="s">
        <v>194</v>
      </c>
      <c r="E13" s="83"/>
      <c r="F13" s="11">
        <f>IF(E13&gt;=900,8,IF(E13&gt;=320,4,IF(E13&lt;320,2,)))</f>
        <v>2</v>
      </c>
      <c r="G13" s="14" t="str">
        <f t="shared" ref="G13:G16" si="1">IF(F13=8,"High",IF(F13=4,"Medium",IF(F13=2,"Low")))</f>
        <v>Low</v>
      </c>
      <c r="H13" s="155"/>
      <c r="I13" s="156"/>
      <c r="L13" s="211"/>
      <c r="M13" s="274"/>
      <c r="N13" s="274"/>
    </row>
    <row r="14" spans="2:20" ht="35.25" customHeight="1" x14ac:dyDescent="0.55000000000000004">
      <c r="B14" s="8" t="s">
        <v>45</v>
      </c>
      <c r="C14" s="86" t="s">
        <v>25</v>
      </c>
      <c r="D14" s="8" t="s">
        <v>185</v>
      </c>
      <c r="E14" s="177" t="s">
        <v>200</v>
      </c>
      <c r="F14" s="11">
        <f>IF(E14="Detectable",8, IF(E14="Not detectable",2,))</f>
        <v>0</v>
      </c>
      <c r="G14" s="14" t="b">
        <f t="shared" si="1"/>
        <v>0</v>
      </c>
      <c r="H14" s="157"/>
      <c r="I14" s="158"/>
      <c r="L14" s="211" t="s">
        <v>46</v>
      </c>
      <c r="M14" s="274" t="e">
        <f>MAX(H15,F12,H8)</f>
        <v>#DIV/0!</v>
      </c>
      <c r="N14" s="274" t="e">
        <f t="shared" ref="N14" si="2">IF(M14=8,"High",IF(M14=4,"Medium",IF(M14=2,"Low")))</f>
        <v>#DIV/0!</v>
      </c>
    </row>
    <row r="15" spans="2:20" ht="35.25" customHeight="1" x14ac:dyDescent="0.55000000000000004">
      <c r="B15" s="8" t="s">
        <v>44</v>
      </c>
      <c r="C15" s="86" t="s">
        <v>124</v>
      </c>
      <c r="D15" s="8" t="s">
        <v>27</v>
      </c>
      <c r="E15" s="83"/>
      <c r="F15" s="11">
        <f>IF(E15&lt;5.5,8,IF(E15&gt;=9,8,IF(E15&lt;=6.4,4,IF(E15&lt;9,2,))))</f>
        <v>8</v>
      </c>
      <c r="G15" s="14" t="str">
        <f>IF(F15=8,"High*",IF(F15=4,"Medium",IF(F15=2,"Low")))</f>
        <v>High*</v>
      </c>
      <c r="H15" s="11">
        <f>IF(E15&lt;5,8,IF(E15&gt;=9,8,IF(E15&gt;8.4,4,IF(E15&lt;=8.4,2))))</f>
        <v>8</v>
      </c>
      <c r="I15" s="14" t="str">
        <f>IF(H15=8,"High",IF(H15=4,"Medium",IF(H15=2,"Low")))</f>
        <v>High</v>
      </c>
      <c r="L15" s="211"/>
      <c r="M15" s="274"/>
      <c r="N15" s="274"/>
    </row>
    <row r="16" spans="2:20" ht="46.5" customHeight="1" thickBot="1" x14ac:dyDescent="0.6">
      <c r="B16" s="10" t="s">
        <v>44</v>
      </c>
      <c r="C16" s="87" t="s">
        <v>25</v>
      </c>
      <c r="D16" s="10" t="s">
        <v>192</v>
      </c>
      <c r="E16" s="84"/>
      <c r="F16" s="15">
        <f>IF(E16="does not meet guidelines",8,IF(E16="meets guidelines",2,))</f>
        <v>0</v>
      </c>
      <c r="G16" s="14" t="b">
        <f t="shared" si="1"/>
        <v>0</v>
      </c>
      <c r="H16" s="76"/>
      <c r="I16" s="77"/>
      <c r="L16" s="196" t="s">
        <v>201</v>
      </c>
      <c r="M16" s="196" t="str">
        <f>IF(OR(F15=8,H15=8),"*pH at this level may also indicate acute ammonia toxicity",IF(F15=4,"",IF(F15=2,"")))</f>
        <v>*pH at this level may also indicate acute ammonia toxicity</v>
      </c>
    </row>
    <row r="17" spans="2:7" ht="35.25" customHeight="1" x14ac:dyDescent="0.55000000000000004">
      <c r="B17" s="269" t="s">
        <v>193</v>
      </c>
      <c r="C17" s="269"/>
      <c r="D17" s="269"/>
      <c r="E17" s="269"/>
      <c r="F17" s="269"/>
      <c r="G17" s="269"/>
    </row>
    <row r="18" spans="2:7" ht="38.25" customHeight="1" x14ac:dyDescent="0.55000000000000004"/>
    <row r="19" spans="2:7" x14ac:dyDescent="0.55000000000000004">
      <c r="E19" s="44"/>
    </row>
  </sheetData>
  <mergeCells count="13">
    <mergeCell ref="B17:G17"/>
    <mergeCell ref="B2:B4"/>
    <mergeCell ref="L8:N8"/>
    <mergeCell ref="L10:L11"/>
    <mergeCell ref="M10:M11"/>
    <mergeCell ref="N10:N11"/>
    <mergeCell ref="C2:I4"/>
    <mergeCell ref="L14:L15"/>
    <mergeCell ref="M14:M15"/>
    <mergeCell ref="N14:N15"/>
    <mergeCell ref="M12:M13"/>
    <mergeCell ref="L12:L13"/>
    <mergeCell ref="N12:N13"/>
  </mergeCells>
  <conditionalFormatting sqref="T5 Q3:Q4 F8:F9 H8:H9">
    <cfRule type="cellIs" dxfId="47" priority="36" operator="equal">
      <formula>1</formula>
    </cfRule>
    <cfRule type="cellIs" dxfId="46" priority="37" operator="equal">
      <formula>3</formula>
    </cfRule>
    <cfRule type="cellIs" dxfId="45" priority="38" operator="equal">
      <formula>9</formula>
    </cfRule>
  </conditionalFormatting>
  <conditionalFormatting sqref="F12:F16">
    <cfRule type="cellIs" dxfId="44" priority="33" operator="equal">
      <formula>1</formula>
    </cfRule>
    <cfRule type="cellIs" dxfId="43" priority="34" operator="equal">
      <formula>3</formula>
    </cfRule>
    <cfRule type="cellIs" dxfId="42" priority="35" operator="equal">
      <formula>9</formula>
    </cfRule>
  </conditionalFormatting>
  <conditionalFormatting sqref="J10:K10">
    <cfRule type="cellIs" dxfId="41" priority="30" operator="equal">
      <formula>1</formula>
    </cfRule>
    <cfRule type="cellIs" dxfId="40" priority="31" operator="equal">
      <formula>3</formula>
    </cfRule>
    <cfRule type="cellIs" dxfId="39" priority="32" operator="equal">
      <formula>9</formula>
    </cfRule>
  </conditionalFormatting>
  <conditionalFormatting sqref="J10:L10 J11:K11 L12 F8 H8">
    <cfRule type="cellIs" dxfId="38" priority="29" operator="equal">
      <formula>6</formula>
    </cfRule>
  </conditionalFormatting>
  <conditionalFormatting sqref="F12:F16">
    <cfRule type="cellIs" dxfId="37" priority="28" operator="equal">
      <formula>6</formula>
    </cfRule>
  </conditionalFormatting>
  <conditionalFormatting sqref="G8">
    <cfRule type="containsText" dxfId="36" priority="24" operator="containsText" text="High">
      <formula>NOT(ISERROR(SEARCH("High",G8)))</formula>
    </cfRule>
    <cfRule type="containsText" dxfId="35" priority="25" operator="containsText" text="Medium">
      <formula>NOT(ISERROR(SEARCH("Medium",G8)))</formula>
    </cfRule>
    <cfRule type="containsText" dxfId="34" priority="26" operator="containsText" text="Low">
      <formula>NOT(ISERROR(SEARCH("Low",G8)))</formula>
    </cfRule>
  </conditionalFormatting>
  <conditionalFormatting sqref="N10:N15">
    <cfRule type="containsText" dxfId="33" priority="21" operator="containsText" text="Low">
      <formula>NOT(ISERROR(SEARCH("Low",N10)))</formula>
    </cfRule>
    <cfRule type="containsText" dxfId="32" priority="22" operator="containsText" text="Medium">
      <formula>NOT(ISERROR(SEARCH("Medium",N10)))</formula>
    </cfRule>
    <cfRule type="containsText" dxfId="31" priority="23" operator="containsText" text="High">
      <formula>NOT(ISERROR(SEARCH("High",N10)))</formula>
    </cfRule>
  </conditionalFormatting>
  <conditionalFormatting sqref="H15:H16">
    <cfRule type="cellIs" dxfId="30" priority="18" operator="equal">
      <formula>1</formula>
    </cfRule>
    <cfRule type="cellIs" dxfId="29" priority="19" operator="equal">
      <formula>3</formula>
    </cfRule>
    <cfRule type="cellIs" dxfId="28" priority="20" operator="equal">
      <formula>9</formula>
    </cfRule>
  </conditionalFormatting>
  <conditionalFormatting sqref="H15:H16">
    <cfRule type="cellIs" dxfId="27" priority="16" operator="equal">
      <formula>6</formula>
    </cfRule>
  </conditionalFormatting>
  <conditionalFormatting sqref="I8">
    <cfRule type="containsText" dxfId="26" priority="13" operator="containsText" text="High">
      <formula>NOT(ISERROR(SEARCH("High",I8)))</formula>
    </cfRule>
    <cfRule type="containsText" dxfId="25" priority="14" operator="containsText" text="Medium">
      <formula>NOT(ISERROR(SEARCH("Medium",I8)))</formula>
    </cfRule>
    <cfRule type="containsText" dxfId="24" priority="15" operator="containsText" text="Low">
      <formula>NOT(ISERROR(SEARCH("Low",I8)))</formula>
    </cfRule>
  </conditionalFormatting>
  <conditionalFormatting sqref="G12:G16 I15">
    <cfRule type="cellIs" dxfId="23" priority="10" operator="equal">
      <formula>"High"</formula>
    </cfRule>
    <cfRule type="cellIs" dxfId="22" priority="11" operator="equal">
      <formula>"Medium"</formula>
    </cfRule>
    <cfRule type="cellIs" dxfId="21" priority="12" operator="equal">
      <formula>"Low"</formula>
    </cfRule>
  </conditionalFormatting>
  <conditionalFormatting sqref="E8">
    <cfRule type="containsBlanks" dxfId="20" priority="9">
      <formula>LEN(TRIM(E8))=0</formula>
    </cfRule>
  </conditionalFormatting>
  <conditionalFormatting sqref="E8:E11 E13 E15:E16">
    <cfRule type="containsBlanks" dxfId="19" priority="8">
      <formula>LEN(TRIM(E8))=0</formula>
    </cfRule>
  </conditionalFormatting>
  <conditionalFormatting sqref="E14">
    <cfRule type="cellIs" dxfId="18" priority="5" operator="equal">
      <formula>"(select)"</formula>
    </cfRule>
  </conditionalFormatting>
  <conditionalFormatting sqref="G15">
    <cfRule type="cellIs" dxfId="17" priority="4" operator="equal">
      <formula>"High*"</formula>
    </cfRule>
  </conditionalFormatting>
  <conditionalFormatting sqref="I15">
    <cfRule type="cellIs" dxfId="16" priority="1" operator="equal">
      <formula>"Medium*"</formula>
    </cfRule>
    <cfRule type="cellIs" dxfId="15" priority="3" operator="equal">
      <formula>"High*"</formula>
    </cfRule>
  </conditionalFormatting>
  <conditionalFormatting sqref="E16">
    <cfRule type="cellIs" dxfId="14" priority="2" operator="equal">
      <formula>"(select)"</formula>
    </cfRule>
  </conditionalFormatting>
  <dataValidations count="2">
    <dataValidation type="list" allowBlank="1" showInputMessage="1" showErrorMessage="1" sqref="E16" xr:uid="{F36980FF-A8E1-488A-9E5E-0309A1E126FB}">
      <formula1>"(select),meets guidelines,does not meet guidelines"</formula1>
    </dataValidation>
    <dataValidation type="list" allowBlank="1" showInputMessage="1" showErrorMessage="1" sqref="E14" xr:uid="{C08F8396-DFB7-42E1-8FC8-E0C82D559C9B}">
      <formula1>"(select),Not Detectable,Detectable"</formula1>
    </dataValidation>
  </dataValidation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4B0A8C-CE0A-49C3-86B8-6F4398464BF9}">
  <sheetPr codeName="Sheet3">
    <tabColor theme="7" tint="0.59999389629810485"/>
  </sheetPr>
  <dimension ref="C1:M30"/>
  <sheetViews>
    <sheetView topLeftCell="B7" workbookViewId="0">
      <selection activeCell="F34" sqref="F34"/>
    </sheetView>
  </sheetViews>
  <sheetFormatPr defaultRowHeight="14.4" x14ac:dyDescent="0.55000000000000004"/>
  <cols>
    <col min="3" max="3" width="10.578125" customWidth="1"/>
    <col min="4" max="4" width="16.26171875" customWidth="1"/>
    <col min="5" max="5" width="42.41796875" style="3" customWidth="1"/>
    <col min="6" max="6" width="18.15625" customWidth="1"/>
    <col min="7" max="7" width="17.41796875" style="4" hidden="1" customWidth="1"/>
    <col min="8" max="8" width="20.578125" style="32" customWidth="1"/>
    <col min="11" max="11" width="24.26171875" customWidth="1"/>
    <col min="12" max="12" width="20.41796875" customWidth="1"/>
  </cols>
  <sheetData>
    <row r="1" spans="3:12" ht="14.7" thickBot="1" x14ac:dyDescent="0.6"/>
    <row r="2" spans="3:12" ht="15" customHeight="1" x14ac:dyDescent="0.55000000000000004">
      <c r="C2" s="284" t="s">
        <v>23</v>
      </c>
      <c r="D2" s="285"/>
      <c r="E2" s="275" t="s">
        <v>189</v>
      </c>
      <c r="F2" s="276"/>
      <c r="G2" s="276"/>
      <c r="H2" s="277"/>
    </row>
    <row r="3" spans="3:12" ht="15" customHeight="1" x14ac:dyDescent="0.55000000000000004">
      <c r="C3" s="286"/>
      <c r="D3" s="287"/>
      <c r="E3" s="278"/>
      <c r="F3" s="279"/>
      <c r="G3" s="279"/>
      <c r="H3" s="280"/>
    </row>
    <row r="4" spans="3:12" x14ac:dyDescent="0.55000000000000004">
      <c r="C4" s="286"/>
      <c r="D4" s="287"/>
      <c r="E4" s="278"/>
      <c r="F4" s="279"/>
      <c r="G4" s="279"/>
      <c r="H4" s="280"/>
    </row>
    <row r="5" spans="3:12" x14ac:dyDescent="0.55000000000000004">
      <c r="C5" s="286"/>
      <c r="D5" s="287"/>
      <c r="E5" s="278"/>
      <c r="F5" s="279"/>
      <c r="G5" s="279"/>
      <c r="H5" s="280"/>
    </row>
    <row r="6" spans="3:12" x14ac:dyDescent="0.55000000000000004">
      <c r="C6" s="286"/>
      <c r="D6" s="287"/>
      <c r="E6" s="278"/>
      <c r="F6" s="279"/>
      <c r="G6" s="279"/>
      <c r="H6" s="280"/>
    </row>
    <row r="7" spans="3:12" ht="14.7" thickBot="1" x14ac:dyDescent="0.6">
      <c r="C7" s="288"/>
      <c r="D7" s="289"/>
      <c r="E7" s="281"/>
      <c r="F7" s="282"/>
      <c r="G7" s="282"/>
      <c r="H7" s="283"/>
    </row>
    <row r="8" spans="3:12" ht="14.7" thickBot="1" x14ac:dyDescent="0.6"/>
    <row r="9" spans="3:12" x14ac:dyDescent="0.55000000000000004">
      <c r="C9" s="302" t="s">
        <v>50</v>
      </c>
      <c r="D9" s="304" t="s">
        <v>51</v>
      </c>
      <c r="E9" s="304" t="s">
        <v>52</v>
      </c>
      <c r="F9" s="295" t="s">
        <v>62</v>
      </c>
      <c r="G9" s="295" t="s">
        <v>74</v>
      </c>
      <c r="H9" s="297" t="s">
        <v>75</v>
      </c>
    </row>
    <row r="10" spans="3:12" x14ac:dyDescent="0.55000000000000004">
      <c r="C10" s="303"/>
      <c r="D10" s="305"/>
      <c r="E10" s="305"/>
      <c r="F10" s="296"/>
      <c r="G10" s="296"/>
      <c r="H10" s="298"/>
    </row>
    <row r="11" spans="3:12" ht="14.7" thickBot="1" x14ac:dyDescent="0.6">
      <c r="C11" s="299" t="s">
        <v>54</v>
      </c>
      <c r="D11" s="300"/>
      <c r="E11" s="300"/>
      <c r="F11" s="300"/>
      <c r="G11" s="300"/>
      <c r="H11" s="301"/>
    </row>
    <row r="12" spans="3:12" ht="36" customHeight="1" x14ac:dyDescent="0.55000000000000004">
      <c r="C12" s="163" t="s">
        <v>53</v>
      </c>
      <c r="D12" s="185" t="s">
        <v>44</v>
      </c>
      <c r="E12" s="164" t="s">
        <v>126</v>
      </c>
      <c r="F12" s="83" t="s">
        <v>200</v>
      </c>
      <c r="G12" s="165">
        <f t="shared" ref="G12:G17" si="0">IF(F12="Yes",6,IF(F12="No",1,0))</f>
        <v>0</v>
      </c>
      <c r="H12" s="166" t="str">
        <f t="shared" ref="H12:H18" si="1">IF(G12=1,"Low",IF(G12=6,"High",""))</f>
        <v/>
      </c>
    </row>
    <row r="13" spans="3:12" ht="36" customHeight="1" thickBot="1" x14ac:dyDescent="0.6">
      <c r="C13" s="47" t="s">
        <v>55</v>
      </c>
      <c r="D13" s="186" t="s">
        <v>44</v>
      </c>
      <c r="E13" s="152" t="s">
        <v>61</v>
      </c>
      <c r="F13" s="83" t="s">
        <v>200</v>
      </c>
      <c r="G13" s="168">
        <f>IF(F13="Yes",6,IF(F13="No",1,0))</f>
        <v>0</v>
      </c>
      <c r="H13" s="14" t="str">
        <f>IF(G13=1,"Low",IF(G13=6,"High",""))</f>
        <v/>
      </c>
      <c r="K13" s="92"/>
      <c r="L13" s="91"/>
    </row>
    <row r="14" spans="3:12" ht="36" customHeight="1" x14ac:dyDescent="0.55000000000000004">
      <c r="C14" s="47" t="s">
        <v>56</v>
      </c>
      <c r="D14" s="186" t="s">
        <v>46</v>
      </c>
      <c r="E14" s="152" t="s">
        <v>153</v>
      </c>
      <c r="F14" s="83" t="s">
        <v>200</v>
      </c>
      <c r="G14" s="9">
        <f>IF(F14="Yes",6,IF(F14="No",1,0))</f>
        <v>0</v>
      </c>
      <c r="H14" s="14" t="str">
        <f>IF(G14=1,"Low",IF(G14=6,"High",""))</f>
        <v/>
      </c>
      <c r="K14" s="293" t="s">
        <v>76</v>
      </c>
      <c r="L14" s="294"/>
    </row>
    <row r="15" spans="3:12" ht="36" customHeight="1" x14ac:dyDescent="0.55000000000000004">
      <c r="C15" s="47" t="s">
        <v>57</v>
      </c>
      <c r="D15" s="186" t="s">
        <v>46</v>
      </c>
      <c r="E15" s="152" t="s">
        <v>154</v>
      </c>
      <c r="F15" s="83" t="s">
        <v>200</v>
      </c>
      <c r="G15" s="9">
        <f t="shared" si="0"/>
        <v>0</v>
      </c>
      <c r="H15" s="14" t="str">
        <f t="shared" si="1"/>
        <v/>
      </c>
      <c r="K15" s="67" t="s">
        <v>89</v>
      </c>
      <c r="L15" s="40" t="s">
        <v>77</v>
      </c>
    </row>
    <row r="16" spans="3:12" ht="36" customHeight="1" x14ac:dyDescent="0.55000000000000004">
      <c r="C16" s="47" t="s">
        <v>58</v>
      </c>
      <c r="D16" s="186" t="s">
        <v>16</v>
      </c>
      <c r="E16" s="152" t="s">
        <v>168</v>
      </c>
      <c r="F16" s="83" t="s">
        <v>200</v>
      </c>
      <c r="G16" s="9">
        <f t="shared" si="0"/>
        <v>0</v>
      </c>
      <c r="H16" s="14" t="str">
        <f t="shared" si="1"/>
        <v/>
      </c>
      <c r="K16" s="67" t="s">
        <v>16</v>
      </c>
      <c r="L16" s="68" t="str">
        <f>IF('Lookup Tables'!C44&lt;=2,"Low",IF('Lookup Tables'!C44&lt;=4,"Medium",IF('Lookup Tables'!C44&gt;4,"High")))</f>
        <v>Low</v>
      </c>
    </row>
    <row r="17" spans="3:13" ht="36" customHeight="1" x14ac:dyDescent="0.55000000000000004">
      <c r="C17" s="47" t="s">
        <v>60</v>
      </c>
      <c r="D17" s="186" t="s">
        <v>16</v>
      </c>
      <c r="E17" s="152" t="s">
        <v>128</v>
      </c>
      <c r="F17" s="83" t="s">
        <v>200</v>
      </c>
      <c r="G17" s="9">
        <f t="shared" si="0"/>
        <v>0</v>
      </c>
      <c r="H17" s="14" t="str">
        <f t="shared" si="1"/>
        <v/>
      </c>
      <c r="K17" s="67" t="s">
        <v>44</v>
      </c>
      <c r="L17" s="68" t="str">
        <f>IF(AND(F12="No",F13="No",),"Low",IF('Lookup Tables'!D44&lt;=2,"Low",IF('Lookup Tables'!D44&lt;=4,"Medium",IF('Lookup Tables'!D44&gt;4,"High"))))</f>
        <v>Low</v>
      </c>
    </row>
    <row r="18" spans="3:13" ht="36" customHeight="1" thickBot="1" x14ac:dyDescent="0.6">
      <c r="C18" s="47" t="s">
        <v>132</v>
      </c>
      <c r="D18" s="186" t="s">
        <v>16</v>
      </c>
      <c r="E18" s="152" t="s">
        <v>155</v>
      </c>
      <c r="F18" s="83" t="s">
        <v>200</v>
      </c>
      <c r="G18" s="9">
        <f>IF(F18="Yes",6,IF(F18="No",1,0))</f>
        <v>0</v>
      </c>
      <c r="H18" s="14" t="str">
        <f t="shared" si="1"/>
        <v/>
      </c>
      <c r="K18" s="69" t="s">
        <v>46</v>
      </c>
      <c r="L18" s="70" t="str">
        <f>IF(AND(F14="No",F15="No"),"Low",IF('Lookup Tables'!E44&lt;=2,"Low",IF('Lookup Tables'!E44&lt;=4,"Medium",IF('Lookup Tables'!E44&gt;4,"High"))))</f>
        <v>Low</v>
      </c>
    </row>
    <row r="19" spans="3:13" ht="57.9" thickBot="1" x14ac:dyDescent="0.6">
      <c r="C19" s="167" t="s">
        <v>133</v>
      </c>
      <c r="D19" s="185" t="s">
        <v>129</v>
      </c>
      <c r="E19" s="164" t="s">
        <v>203</v>
      </c>
      <c r="F19" s="83" t="s">
        <v>200</v>
      </c>
      <c r="G19" s="172"/>
      <c r="H19" s="178" t="s">
        <v>199</v>
      </c>
      <c r="K19" s="92"/>
      <c r="L19" s="91"/>
    </row>
    <row r="20" spans="3:13" ht="14.25" customHeight="1" thickBot="1" x14ac:dyDescent="0.6">
      <c r="C20" s="290" t="s">
        <v>63</v>
      </c>
      <c r="D20" s="291"/>
      <c r="E20" s="291"/>
      <c r="F20" s="291"/>
      <c r="G20" s="291"/>
      <c r="H20" s="292"/>
      <c r="I20" s="93"/>
      <c r="K20" s="92"/>
      <c r="L20" s="91"/>
    </row>
    <row r="21" spans="3:13" ht="29.1" thickBot="1" x14ac:dyDescent="0.6">
      <c r="C21" s="170">
        <v>2</v>
      </c>
      <c r="D21" s="185" t="s">
        <v>59</v>
      </c>
      <c r="E21" s="171" t="s">
        <v>158</v>
      </c>
      <c r="F21" s="83" t="s">
        <v>200</v>
      </c>
      <c r="G21" s="172">
        <f>IF(F21="Yes",6,IF(F21="No",1,0))</f>
        <v>0</v>
      </c>
      <c r="H21" s="173" t="str">
        <f>IF(G21=1,"Low",IF(G21=3,"Medium",IF(G21=6,"High","")))</f>
        <v/>
      </c>
    </row>
    <row r="22" spans="3:13" ht="14.7" thickBot="1" x14ac:dyDescent="0.6">
      <c r="C22" s="290" t="s">
        <v>65</v>
      </c>
      <c r="D22" s="291"/>
      <c r="E22" s="291"/>
      <c r="F22" s="291"/>
      <c r="G22" s="291"/>
      <c r="H22" s="292"/>
    </row>
    <row r="23" spans="3:13" ht="43.2" x14ac:dyDescent="0.55000000000000004">
      <c r="C23" s="163" t="s">
        <v>64</v>
      </c>
      <c r="D23" s="187" t="s">
        <v>59</v>
      </c>
      <c r="E23" s="105" t="s">
        <v>198</v>
      </c>
      <c r="F23" s="83" t="s">
        <v>200</v>
      </c>
      <c r="G23" s="165">
        <f>IF(F23="Yes",6,IF(F23="No",1,0))</f>
        <v>0</v>
      </c>
      <c r="H23" s="166" t="str">
        <f>IF(G23=1,"Low",IF(G23=6,"High",""))</f>
        <v/>
      </c>
      <c r="M23" t="s">
        <v>146</v>
      </c>
    </row>
    <row r="24" spans="3:13" ht="57.9" thickBot="1" x14ac:dyDescent="0.6">
      <c r="C24" s="167" t="s">
        <v>66</v>
      </c>
      <c r="D24" s="188" t="s">
        <v>59</v>
      </c>
      <c r="E24" s="126" t="s">
        <v>197</v>
      </c>
      <c r="F24" s="83" t="s">
        <v>200</v>
      </c>
      <c r="G24" s="184">
        <f>IF(F24="Yes",6,IF(F24="No",1,0))</f>
        <v>0</v>
      </c>
      <c r="H24" s="169" t="str">
        <f>IF(G24=1,"Low",IF(G24=6,"High",""))</f>
        <v/>
      </c>
    </row>
    <row r="25" spans="3:13" ht="14.7" thickBot="1" x14ac:dyDescent="0.6">
      <c r="C25" s="290" t="s">
        <v>68</v>
      </c>
      <c r="D25" s="291"/>
      <c r="E25" s="291"/>
      <c r="F25" s="291"/>
      <c r="G25" s="291"/>
      <c r="H25" s="292"/>
    </row>
    <row r="26" spans="3:13" ht="28.8" x14ac:dyDescent="0.55000000000000004">
      <c r="C26" s="163" t="s">
        <v>70</v>
      </c>
      <c r="D26" s="187" t="s">
        <v>59</v>
      </c>
      <c r="E26" s="174" t="s">
        <v>111</v>
      </c>
      <c r="F26" s="83" t="s">
        <v>200</v>
      </c>
      <c r="G26" s="175">
        <f>IF(F26="Yes",6,IF(F26="No",1,0))</f>
        <v>0</v>
      </c>
      <c r="H26" s="166" t="str">
        <f>IF(G26=1,"Low",IF(G26=3,"Medium",IF(G26=6,"High","")))</f>
        <v/>
      </c>
    </row>
    <row r="27" spans="3:13" ht="43.2" x14ac:dyDescent="0.55000000000000004">
      <c r="C27" s="47" t="s">
        <v>71</v>
      </c>
      <c r="D27" s="186" t="s">
        <v>59</v>
      </c>
      <c r="E27" s="5" t="s">
        <v>112</v>
      </c>
      <c r="F27" s="83" t="s">
        <v>200</v>
      </c>
      <c r="G27" s="11">
        <f>IF(F27="Yes",6,IF(F27="No",1,0))</f>
        <v>0</v>
      </c>
      <c r="H27" s="14" t="str">
        <f>IF(G27=1,"Low",IF(G27=3,"Medium",IF(G27=6,"High","")))</f>
        <v/>
      </c>
    </row>
    <row r="28" spans="3:13" ht="28.8" x14ac:dyDescent="0.55000000000000004">
      <c r="C28" s="47" t="s">
        <v>72</v>
      </c>
      <c r="D28" s="186" t="s">
        <v>59</v>
      </c>
      <c r="E28" s="5" t="s">
        <v>164</v>
      </c>
      <c r="F28" s="83" t="s">
        <v>200</v>
      </c>
      <c r="G28" s="11">
        <f>IF(F28="Yes",6,IF(F28="No",1,0))</f>
        <v>0</v>
      </c>
      <c r="H28" s="14" t="str">
        <f>IF(G28=1,"Low",IF(G28=3,"Medium",IF(G28=6,"High","")))</f>
        <v/>
      </c>
    </row>
    <row r="29" spans="3:13" ht="35.25" customHeight="1" thickBot="1" x14ac:dyDescent="0.6">
      <c r="C29" s="48" t="s">
        <v>73</v>
      </c>
      <c r="D29" s="189" t="s">
        <v>59</v>
      </c>
      <c r="E29" s="46" t="s">
        <v>167</v>
      </c>
      <c r="F29" s="84" t="s">
        <v>200</v>
      </c>
      <c r="G29" s="15">
        <f>IF(F29="Yes",6,IF(F29="No",1,))</f>
        <v>0</v>
      </c>
      <c r="H29" s="16" t="str">
        <f>IF(G29=1,"Low",IF(G29=3,"Medium",IF(G29=6,"High","")))</f>
        <v/>
      </c>
    </row>
    <row r="30" spans="3:13" x14ac:dyDescent="0.55000000000000004">
      <c r="E30" s="93" t="s">
        <v>150</v>
      </c>
    </row>
  </sheetData>
  <mergeCells count="13">
    <mergeCell ref="C2:D7"/>
    <mergeCell ref="E2:H7"/>
    <mergeCell ref="C25:H25"/>
    <mergeCell ref="K14:L14"/>
    <mergeCell ref="G9:G10"/>
    <mergeCell ref="H9:H10"/>
    <mergeCell ref="C11:H11"/>
    <mergeCell ref="C22:H22"/>
    <mergeCell ref="C20:H20"/>
    <mergeCell ref="C9:C10"/>
    <mergeCell ref="D9:D10"/>
    <mergeCell ref="E9:E10"/>
    <mergeCell ref="F9:F10"/>
  </mergeCells>
  <conditionalFormatting sqref="L13 L16:L20">
    <cfRule type="containsText" dxfId="13" priority="8" operator="containsText" text="High">
      <formula>NOT(ISERROR(SEARCH("High",L13)))</formula>
    </cfRule>
    <cfRule type="containsText" dxfId="12" priority="9" operator="containsText" text="Medium">
      <formula>NOT(ISERROR(SEARCH("Medium",L13)))</formula>
    </cfRule>
    <cfRule type="containsText" dxfId="11" priority="10" operator="containsText" text="Low">
      <formula>NOT(ISERROR(SEARCH("Low",L13)))</formula>
    </cfRule>
  </conditionalFormatting>
  <conditionalFormatting sqref="F12:F19">
    <cfRule type="cellIs" dxfId="10" priority="6" operator="equal">
      <formula>"(select)"</formula>
    </cfRule>
  </conditionalFormatting>
  <conditionalFormatting sqref="F21">
    <cfRule type="cellIs" dxfId="9" priority="4" operator="equal">
      <formula>"(select)"</formula>
    </cfRule>
  </conditionalFormatting>
  <conditionalFormatting sqref="F23:F24">
    <cfRule type="cellIs" dxfId="8" priority="3" operator="equal">
      <formula>"(select)"</formula>
    </cfRule>
  </conditionalFormatting>
  <conditionalFormatting sqref="F26:F29">
    <cfRule type="cellIs" dxfId="7" priority="1" operator="equal">
      <formula>"(select)"</formula>
    </cfRule>
  </conditionalFormatting>
  <dataValidations count="1">
    <dataValidation type="list" allowBlank="1" showInputMessage="1" showErrorMessage="1" sqref="F12:F19 F21 F23:F24 F26:F29" xr:uid="{4220F932-1E5E-47A2-BEDD-8A6C014F884C}">
      <formula1>"(select),Yes,No"</formula1>
    </dataValidation>
  </dataValidation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2AA898-A9CC-4C21-B6E9-42AF875DC237}">
  <sheetPr codeName="Sheet4">
    <tabColor theme="7" tint="0.59999389629810485"/>
  </sheetPr>
  <dimension ref="C1:O18"/>
  <sheetViews>
    <sheetView topLeftCell="A5" workbookViewId="0">
      <selection activeCell="G10" sqref="G10"/>
    </sheetView>
  </sheetViews>
  <sheetFormatPr defaultRowHeight="14.4" x14ac:dyDescent="0.55000000000000004"/>
  <cols>
    <col min="2" max="2" width="13.83984375" bestFit="1" customWidth="1"/>
    <col min="3" max="3" width="41.83984375" customWidth="1"/>
    <col min="4" max="4" width="18.15625" customWidth="1"/>
    <col min="5" max="5" width="21.15625" customWidth="1"/>
    <col min="6" max="6" width="23.26171875" customWidth="1"/>
    <col min="7" max="7" width="22.578125" customWidth="1"/>
    <col min="8" max="8" width="17" customWidth="1"/>
  </cols>
  <sheetData>
    <row r="1" spans="3:15" ht="14.7" thickBot="1" x14ac:dyDescent="0.6"/>
    <row r="2" spans="3:15" ht="15.75" customHeight="1" x14ac:dyDescent="0.55000000000000004">
      <c r="C2" s="306" t="s">
        <v>19</v>
      </c>
      <c r="D2" s="309" t="s">
        <v>108</v>
      </c>
      <c r="E2" s="309"/>
      <c r="F2" s="309"/>
      <c r="G2" s="310"/>
    </row>
    <row r="3" spans="3:15" ht="15.75" customHeight="1" x14ac:dyDescent="0.55000000000000004">
      <c r="C3" s="307"/>
      <c r="D3" s="311"/>
      <c r="E3" s="311"/>
      <c r="F3" s="311"/>
      <c r="G3" s="312"/>
    </row>
    <row r="4" spans="3:15" ht="15.75" customHeight="1" thickBot="1" x14ac:dyDescent="0.6">
      <c r="C4" s="308"/>
      <c r="D4" s="313"/>
      <c r="E4" s="313"/>
      <c r="F4" s="313"/>
      <c r="G4" s="314"/>
    </row>
    <row r="5" spans="3:15" ht="15.75" customHeight="1" x14ac:dyDescent="0.7">
      <c r="K5" s="56"/>
      <c r="L5" s="56"/>
      <c r="M5" s="56"/>
      <c r="N5" s="56"/>
      <c r="O5" s="56"/>
    </row>
    <row r="6" spans="3:15" ht="30.75" customHeight="1" x14ac:dyDescent="0.55000000000000004"/>
    <row r="7" spans="3:15" ht="30.75" customHeight="1" thickBot="1" x14ac:dyDescent="0.6"/>
    <row r="8" spans="3:15" ht="45" customHeight="1" thickBot="1" x14ac:dyDescent="0.6">
      <c r="C8" s="315" t="s">
        <v>14</v>
      </c>
      <c r="D8" s="316"/>
      <c r="E8" s="23" t="s">
        <v>26</v>
      </c>
      <c r="F8" s="24" t="s">
        <v>77</v>
      </c>
      <c r="G8" s="25" t="s">
        <v>91</v>
      </c>
      <c r="K8" s="319" t="s">
        <v>85</v>
      </c>
      <c r="L8" s="320"/>
      <c r="M8" s="323" t="s">
        <v>77</v>
      </c>
      <c r="N8" s="324"/>
      <c r="O8" s="325"/>
    </row>
    <row r="9" spans="3:15" ht="45" customHeight="1" thickBot="1" x14ac:dyDescent="0.6">
      <c r="C9" s="317" t="s">
        <v>78</v>
      </c>
      <c r="D9" s="318"/>
      <c r="E9" s="11" t="str">
        <f>'1. Consequence Score'!N10</f>
        <v>High</v>
      </c>
      <c r="F9" s="11" t="str">
        <f>'2. Likelihood Score'!L16</f>
        <v>Low</v>
      </c>
      <c r="G9" s="74" t="str">
        <f>IF('Lookup Tables'!I56&lt;=8,"Low",IF('Lookup Tables'!I56&lt;=16,"Medium","High"))</f>
        <v>Low</v>
      </c>
      <c r="K9" s="321"/>
      <c r="L9" s="322"/>
      <c r="M9" s="71" t="s">
        <v>31</v>
      </c>
      <c r="N9" s="71" t="s">
        <v>35</v>
      </c>
      <c r="O9" s="73" t="s">
        <v>38</v>
      </c>
    </row>
    <row r="10" spans="3:15" ht="45.75" customHeight="1" thickBot="1" x14ac:dyDescent="0.6">
      <c r="C10" s="317" t="s">
        <v>79</v>
      </c>
      <c r="D10" s="318"/>
      <c r="E10" s="11" t="str">
        <f>'1. Consequence Score'!N12</f>
        <v>High</v>
      </c>
      <c r="F10" s="11" t="str">
        <f>'2. Likelihood Score'!L17</f>
        <v>Low</v>
      </c>
      <c r="G10" s="74" t="str">
        <f>IF('Lookup Tables'!I57&lt;=8,"Low",IF('Lookup Tables'!I57&lt;=16,"Medium","High"))</f>
        <v>Low</v>
      </c>
      <c r="H10" s="32"/>
      <c r="K10" s="326" t="s">
        <v>26</v>
      </c>
      <c r="L10" s="89" t="s">
        <v>31</v>
      </c>
      <c r="M10" s="50" t="s">
        <v>86</v>
      </c>
      <c r="N10" s="50" t="s">
        <v>86</v>
      </c>
      <c r="O10" s="162" t="s">
        <v>87</v>
      </c>
    </row>
    <row r="11" spans="3:15" ht="45.75" customHeight="1" thickBot="1" x14ac:dyDescent="0.6">
      <c r="C11" s="317" t="s">
        <v>80</v>
      </c>
      <c r="D11" s="318"/>
      <c r="E11" s="11" t="e">
        <f>'1. Consequence Score'!N14</f>
        <v>#DIV/0!</v>
      </c>
      <c r="F11" s="11" t="str">
        <f>'2. Likelihood Score'!L18</f>
        <v>Low</v>
      </c>
      <c r="G11" s="74" t="e">
        <f>IF('Lookup Tables'!I58&lt;=8,"Low",IF('Lookup Tables'!I58&lt;=16,"Medium","High"))</f>
        <v>#DIV/0!</v>
      </c>
      <c r="K11" s="327"/>
      <c r="L11" s="89" t="s">
        <v>35</v>
      </c>
      <c r="M11" s="50" t="s">
        <v>86</v>
      </c>
      <c r="N11" s="51" t="s">
        <v>87</v>
      </c>
      <c r="O11" s="52" t="s">
        <v>88</v>
      </c>
    </row>
    <row r="12" spans="3:15" ht="45.75" customHeight="1" thickBot="1" x14ac:dyDescent="0.6">
      <c r="K12" s="328"/>
      <c r="L12" s="90" t="s">
        <v>38</v>
      </c>
      <c r="M12" s="53" t="s">
        <v>87</v>
      </c>
      <c r="N12" s="54" t="s">
        <v>88</v>
      </c>
      <c r="O12" s="55" t="s">
        <v>88</v>
      </c>
    </row>
    <row r="17" spans="3:6" x14ac:dyDescent="0.55000000000000004">
      <c r="C17" s="330" t="s">
        <v>81</v>
      </c>
      <c r="D17" s="330"/>
      <c r="E17" s="330"/>
      <c r="F17" s="330"/>
    </row>
    <row r="18" spans="3:6" x14ac:dyDescent="0.55000000000000004">
      <c r="C18" t="s">
        <v>48</v>
      </c>
      <c r="D18" s="329" t="s">
        <v>82</v>
      </c>
      <c r="E18" s="329"/>
      <c r="F18" s="329"/>
    </row>
  </sheetData>
  <mergeCells count="11">
    <mergeCell ref="K8:L9"/>
    <mergeCell ref="M8:O8"/>
    <mergeCell ref="K10:K12"/>
    <mergeCell ref="D18:F18"/>
    <mergeCell ref="C17:F17"/>
    <mergeCell ref="C9:D9"/>
    <mergeCell ref="C2:C4"/>
    <mergeCell ref="D2:G4"/>
    <mergeCell ref="C8:D8"/>
    <mergeCell ref="C10:D10"/>
    <mergeCell ref="C11:D11"/>
  </mergeCells>
  <conditionalFormatting sqref="F1:F8 F12:F16 F19:F1048576">
    <cfRule type="cellIs" dxfId="6" priority="4" operator="equal">
      <formula>"Negligible"</formula>
    </cfRule>
    <cfRule type="cellIs" dxfId="5" priority="5" operator="equal">
      <formula>"Minor"</formula>
    </cfRule>
    <cfRule type="cellIs" dxfId="4" priority="6" operator="equal">
      <formula>"Serious"</formula>
    </cfRule>
    <cfRule type="cellIs" dxfId="3" priority="7" operator="equal">
      <formula>"Catastrophic"</formula>
    </cfRule>
  </conditionalFormatting>
  <conditionalFormatting sqref="G9:G11">
    <cfRule type="containsText" dxfId="2" priority="1" operator="containsText" text="Low">
      <formula>NOT(ISERROR(SEARCH("Low",G9)))</formula>
    </cfRule>
    <cfRule type="containsText" dxfId="1" priority="2" operator="containsText" text="Medium">
      <formula>NOT(ISERROR(SEARCH("Medium",G9)))</formula>
    </cfRule>
    <cfRule type="containsText" dxfId="0" priority="3" operator="containsText" text="High">
      <formula>NOT(ISERROR(SEARCH("High",G9)))</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CA8A77-875C-4CAF-8DC8-51B7A06D4DCA}">
  <sheetPr codeName="Sheet7"/>
  <dimension ref="B2:O32"/>
  <sheetViews>
    <sheetView view="pageBreakPreview" topLeftCell="A3" zoomScale="90" zoomScaleNormal="90" zoomScaleSheetLayoutView="90" workbookViewId="0">
      <selection activeCell="I16" sqref="I16"/>
    </sheetView>
  </sheetViews>
  <sheetFormatPr defaultRowHeight="14.4" x14ac:dyDescent="0.55000000000000004"/>
  <cols>
    <col min="1" max="1" width="1.578125" customWidth="1"/>
    <col min="2" max="2" width="6.41796875" customWidth="1"/>
    <col min="3" max="4" width="13.15625" customWidth="1"/>
    <col min="5" max="5" width="39.26171875" customWidth="1"/>
    <col min="6" max="6" width="16.41796875" customWidth="1"/>
    <col min="7" max="7" width="10.15625" customWidth="1"/>
    <col min="8" max="8" width="9.578125" bestFit="1" customWidth="1"/>
    <col min="9" max="9" width="47.83984375" customWidth="1"/>
    <col min="10" max="10" width="55.15625" customWidth="1"/>
  </cols>
  <sheetData>
    <row r="2" spans="2:13" x14ac:dyDescent="0.55000000000000004">
      <c r="B2" s="97" t="s">
        <v>97</v>
      </c>
      <c r="C2" s="98"/>
      <c r="D2" s="98"/>
      <c r="E2" s="99"/>
      <c r="F2" s="99"/>
      <c r="G2" s="101"/>
      <c r="H2" s="101"/>
      <c r="I2" s="100"/>
      <c r="J2" s="100"/>
    </row>
    <row r="3" spans="2:13" x14ac:dyDescent="0.55000000000000004">
      <c r="B3" s="134" t="s">
        <v>134</v>
      </c>
      <c r="C3" s="98"/>
      <c r="D3" s="98"/>
      <c r="E3" s="99"/>
      <c r="F3" s="99"/>
      <c r="G3" s="101"/>
      <c r="H3" s="101"/>
      <c r="I3" s="100"/>
      <c r="J3" s="100"/>
    </row>
    <row r="4" spans="2:13" x14ac:dyDescent="0.55000000000000004">
      <c r="B4" s="98" t="s">
        <v>135</v>
      </c>
      <c r="C4" s="98"/>
      <c r="D4" s="98"/>
      <c r="E4" s="98"/>
      <c r="F4" s="99"/>
      <c r="G4" s="101"/>
      <c r="H4" s="101"/>
      <c r="I4" s="100"/>
      <c r="J4" s="100"/>
    </row>
    <row r="5" spans="2:13" x14ac:dyDescent="0.55000000000000004">
      <c r="B5" s="98" t="s">
        <v>136</v>
      </c>
      <c r="C5" s="98"/>
      <c r="D5" s="98"/>
      <c r="E5" s="98"/>
      <c r="F5" s="99"/>
      <c r="G5" s="101"/>
      <c r="H5" s="101"/>
      <c r="I5" s="100"/>
      <c r="J5" s="100"/>
    </row>
    <row r="6" spans="2:13" x14ac:dyDescent="0.55000000000000004">
      <c r="B6" s="179" t="s">
        <v>137</v>
      </c>
      <c r="C6" s="98"/>
      <c r="D6" s="98"/>
      <c r="E6" s="98"/>
      <c r="F6" s="99"/>
      <c r="G6" s="101"/>
      <c r="H6" s="101"/>
      <c r="I6" s="100"/>
      <c r="J6" s="100"/>
    </row>
    <row r="7" spans="2:13" ht="14.7" thickBot="1" x14ac:dyDescent="0.6"/>
    <row r="8" spans="2:13" x14ac:dyDescent="0.55000000000000004">
      <c r="B8" s="340" t="s">
        <v>138</v>
      </c>
      <c r="C8" s="244"/>
      <c r="D8" s="244"/>
      <c r="E8" s="244"/>
      <c r="F8" s="244"/>
      <c r="G8" s="244" t="s">
        <v>139</v>
      </c>
      <c r="H8" s="244"/>
      <c r="I8" s="331" t="s">
        <v>151</v>
      </c>
      <c r="J8" s="331" t="s">
        <v>140</v>
      </c>
    </row>
    <row r="9" spans="2:13" x14ac:dyDescent="0.55000000000000004">
      <c r="B9" s="338" t="s">
        <v>50</v>
      </c>
      <c r="C9" s="336" t="s">
        <v>141</v>
      </c>
      <c r="D9" s="336" t="s">
        <v>48</v>
      </c>
      <c r="E9" s="336" t="s">
        <v>52</v>
      </c>
      <c r="F9" s="336" t="s">
        <v>142</v>
      </c>
      <c r="G9" s="334" t="s">
        <v>143</v>
      </c>
      <c r="H9" s="334" t="s">
        <v>144</v>
      </c>
      <c r="I9" s="332"/>
      <c r="J9" s="332"/>
    </row>
    <row r="10" spans="2:13" s="32" customFormat="1" ht="14.7" thickBot="1" x14ac:dyDescent="0.6">
      <c r="B10" s="339"/>
      <c r="C10" s="337"/>
      <c r="D10" s="337"/>
      <c r="E10" s="337"/>
      <c r="F10" s="337"/>
      <c r="G10" s="335"/>
      <c r="H10" s="335" t="s">
        <v>62</v>
      </c>
      <c r="I10" s="333"/>
      <c r="J10" s="333"/>
      <c r="M10" s="103"/>
    </row>
    <row r="11" spans="2:13" ht="28.8" x14ac:dyDescent="0.55000000000000004">
      <c r="B11" s="122" t="s">
        <v>53</v>
      </c>
      <c r="C11" s="104" t="s">
        <v>54</v>
      </c>
      <c r="D11" s="105" t="s">
        <v>44</v>
      </c>
      <c r="E11" s="105" t="s">
        <v>126</v>
      </c>
      <c r="F11" s="106" t="s">
        <v>145</v>
      </c>
      <c r="G11" s="106" t="s">
        <v>125</v>
      </c>
      <c r="H11" s="106" t="s">
        <v>13</v>
      </c>
      <c r="I11" s="147" t="s">
        <v>152</v>
      </c>
      <c r="J11" s="108"/>
    </row>
    <row r="12" spans="2:13" ht="28.8" x14ac:dyDescent="0.55000000000000004">
      <c r="B12" s="130" t="s">
        <v>55</v>
      </c>
      <c r="C12" s="112" t="s">
        <v>54</v>
      </c>
      <c r="D12" s="113" t="s">
        <v>44</v>
      </c>
      <c r="E12" s="114" t="s">
        <v>61</v>
      </c>
      <c r="F12" s="109" t="s">
        <v>145</v>
      </c>
      <c r="G12" s="109" t="s">
        <v>125</v>
      </c>
      <c r="H12" s="109" t="s">
        <v>13</v>
      </c>
      <c r="I12" s="148" t="s">
        <v>157</v>
      </c>
      <c r="J12" s="115"/>
    </row>
    <row r="13" spans="2:13" ht="43.2" x14ac:dyDescent="0.55000000000000004">
      <c r="B13" s="191"/>
      <c r="C13" s="192" t="s">
        <v>54</v>
      </c>
      <c r="D13" s="193" t="s">
        <v>130</v>
      </c>
      <c r="E13" s="193" t="s">
        <v>127</v>
      </c>
      <c r="F13" s="194" t="s">
        <v>145</v>
      </c>
      <c r="G13" s="194" t="s">
        <v>125</v>
      </c>
      <c r="H13" s="194" t="s">
        <v>13</v>
      </c>
      <c r="I13" s="195" t="s">
        <v>152</v>
      </c>
      <c r="J13" s="111" t="s">
        <v>195</v>
      </c>
    </row>
    <row r="14" spans="2:13" ht="28.8" x14ac:dyDescent="0.55000000000000004">
      <c r="B14" s="130" t="s">
        <v>56</v>
      </c>
      <c r="C14" s="112" t="s">
        <v>54</v>
      </c>
      <c r="D14" s="113" t="s">
        <v>46</v>
      </c>
      <c r="E14" s="114" t="s">
        <v>153</v>
      </c>
      <c r="F14" s="109" t="s">
        <v>145</v>
      </c>
      <c r="G14" s="109" t="s">
        <v>125</v>
      </c>
      <c r="H14" s="109" t="s">
        <v>13</v>
      </c>
      <c r="I14" s="149" t="s">
        <v>152</v>
      </c>
      <c r="J14" s="111"/>
    </row>
    <row r="15" spans="2:13" ht="28.8" x14ac:dyDescent="0.55000000000000004">
      <c r="B15" s="130" t="s">
        <v>57</v>
      </c>
      <c r="C15" s="112" t="s">
        <v>54</v>
      </c>
      <c r="D15" s="113" t="s">
        <v>46</v>
      </c>
      <c r="E15" s="114" t="s">
        <v>154</v>
      </c>
      <c r="F15" s="109" t="s">
        <v>145</v>
      </c>
      <c r="G15" s="109" t="s">
        <v>125</v>
      </c>
      <c r="H15" s="109" t="s">
        <v>13</v>
      </c>
      <c r="I15" s="149" t="s">
        <v>152</v>
      </c>
      <c r="J15" s="111"/>
    </row>
    <row r="16" spans="2:13" ht="28.8" x14ac:dyDescent="0.55000000000000004">
      <c r="B16" s="130" t="s">
        <v>58</v>
      </c>
      <c r="C16" s="112" t="s">
        <v>54</v>
      </c>
      <c r="D16" s="113" t="s">
        <v>16</v>
      </c>
      <c r="E16" s="114" t="s">
        <v>168</v>
      </c>
      <c r="F16" s="109" t="s">
        <v>145</v>
      </c>
      <c r="G16" s="109" t="s">
        <v>125</v>
      </c>
      <c r="H16" s="109" t="s">
        <v>13</v>
      </c>
      <c r="I16" s="149" t="s">
        <v>152</v>
      </c>
      <c r="J16" s="111"/>
    </row>
    <row r="17" spans="2:15" ht="28.8" x14ac:dyDescent="0.55000000000000004">
      <c r="B17" s="130" t="s">
        <v>60</v>
      </c>
      <c r="C17" s="112" t="s">
        <v>54</v>
      </c>
      <c r="D17" s="113" t="s">
        <v>16</v>
      </c>
      <c r="E17" s="114" t="s">
        <v>128</v>
      </c>
      <c r="F17" s="109" t="s">
        <v>145</v>
      </c>
      <c r="G17" s="109" t="s">
        <v>125</v>
      </c>
      <c r="H17" s="109" t="s">
        <v>13</v>
      </c>
      <c r="I17" s="149" t="s">
        <v>152</v>
      </c>
      <c r="J17" s="111"/>
    </row>
    <row r="18" spans="2:15" ht="43.2" x14ac:dyDescent="0.55000000000000004">
      <c r="B18" s="130" t="s">
        <v>132</v>
      </c>
      <c r="C18" s="112" t="s">
        <v>54</v>
      </c>
      <c r="D18" s="113" t="s">
        <v>16</v>
      </c>
      <c r="E18" s="114" t="s">
        <v>155</v>
      </c>
      <c r="F18" s="109" t="s">
        <v>145</v>
      </c>
      <c r="G18" s="109" t="s">
        <v>125</v>
      </c>
      <c r="H18" s="109" t="s">
        <v>13</v>
      </c>
      <c r="I18" s="148" t="s">
        <v>156</v>
      </c>
      <c r="J18" s="111"/>
    </row>
    <row r="19" spans="2:15" ht="57.9" thickBot="1" x14ac:dyDescent="0.6">
      <c r="B19" s="124" t="s">
        <v>133</v>
      </c>
      <c r="C19" s="125" t="s">
        <v>54</v>
      </c>
      <c r="D19" s="126" t="s">
        <v>129</v>
      </c>
      <c r="E19" s="126" t="str">
        <f>'2. Likelihood Score'!E19</f>
        <v>Is all of the project* located on low or flat ground (i.e. in the event of a leak will water remain near the point of the leak)?</v>
      </c>
      <c r="F19" s="127" t="s">
        <v>145</v>
      </c>
      <c r="G19" s="127" t="s">
        <v>13</v>
      </c>
      <c r="H19" s="127" t="s">
        <v>125</v>
      </c>
      <c r="I19" s="150" t="s">
        <v>202</v>
      </c>
      <c r="J19" s="151" t="s">
        <v>190</v>
      </c>
    </row>
    <row r="20" spans="2:15" ht="29.1" thickBot="1" x14ac:dyDescent="0.6">
      <c r="B20" s="116">
        <v>2</v>
      </c>
      <c r="C20" s="117" t="s">
        <v>63</v>
      </c>
      <c r="D20" s="118" t="s">
        <v>59</v>
      </c>
      <c r="E20" s="118" t="s">
        <v>158</v>
      </c>
      <c r="F20" s="119" t="s">
        <v>145</v>
      </c>
      <c r="G20" s="120" t="s">
        <v>125</v>
      </c>
      <c r="H20" s="120" t="s">
        <v>13</v>
      </c>
      <c r="I20" s="136" t="s">
        <v>159</v>
      </c>
      <c r="J20" s="121"/>
      <c r="O20" t="s">
        <v>146</v>
      </c>
    </row>
    <row r="21" spans="2:15" ht="57.6" x14ac:dyDescent="0.55000000000000004">
      <c r="B21" s="122" t="s">
        <v>64</v>
      </c>
      <c r="C21" s="104" t="s">
        <v>65</v>
      </c>
      <c r="D21" s="105" t="s">
        <v>59</v>
      </c>
      <c r="E21" s="105" t="s">
        <v>198</v>
      </c>
      <c r="F21" s="106" t="s">
        <v>145</v>
      </c>
      <c r="G21" s="107" t="s">
        <v>125</v>
      </c>
      <c r="H21" s="107" t="s">
        <v>13</v>
      </c>
      <c r="I21" s="137" t="s">
        <v>196</v>
      </c>
      <c r="J21" s="123"/>
    </row>
    <row r="22" spans="2:15" ht="57.9" thickBot="1" x14ac:dyDescent="0.6">
      <c r="B22" s="124" t="s">
        <v>66</v>
      </c>
      <c r="C22" s="125" t="s">
        <v>65</v>
      </c>
      <c r="D22" s="126" t="s">
        <v>59</v>
      </c>
      <c r="E22" s="126" t="s">
        <v>197</v>
      </c>
      <c r="F22" s="127" t="s">
        <v>145</v>
      </c>
      <c r="G22" s="128" t="s">
        <v>125</v>
      </c>
      <c r="H22" s="128" t="s">
        <v>13</v>
      </c>
      <c r="I22" s="138" t="s">
        <v>196</v>
      </c>
      <c r="J22" s="129"/>
      <c r="L22" s="32" t="s">
        <v>146</v>
      </c>
    </row>
    <row r="23" spans="2:15" ht="63.9" hidden="1" x14ac:dyDescent="0.55000000000000004">
      <c r="B23" s="139"/>
      <c r="C23" s="140" t="s">
        <v>68</v>
      </c>
      <c r="D23" s="141" t="s">
        <v>59</v>
      </c>
      <c r="E23" s="141" t="s">
        <v>69</v>
      </c>
      <c r="F23" s="142" t="s">
        <v>147</v>
      </c>
      <c r="G23" s="143" t="s">
        <v>31</v>
      </c>
      <c r="H23" s="143" t="s">
        <v>148</v>
      </c>
      <c r="I23" s="144"/>
      <c r="J23" s="145" t="s">
        <v>160</v>
      </c>
    </row>
    <row r="24" spans="2:15" ht="43.2" x14ac:dyDescent="0.55000000000000004">
      <c r="B24" s="130" t="s">
        <v>67</v>
      </c>
      <c r="C24" s="112" t="s">
        <v>68</v>
      </c>
      <c r="D24" s="113" t="s">
        <v>59</v>
      </c>
      <c r="E24" s="113" t="s">
        <v>149</v>
      </c>
      <c r="F24" s="109" t="s">
        <v>145</v>
      </c>
      <c r="G24" s="131" t="s">
        <v>125</v>
      </c>
      <c r="H24" s="131" t="s">
        <v>13</v>
      </c>
      <c r="I24" s="137" t="s">
        <v>161</v>
      </c>
      <c r="J24" s="111"/>
    </row>
    <row r="25" spans="2:15" ht="59.7" x14ac:dyDescent="0.55000000000000004">
      <c r="B25" s="130" t="s">
        <v>70</v>
      </c>
      <c r="C25" s="112" t="s">
        <v>68</v>
      </c>
      <c r="D25" s="113" t="s">
        <v>59</v>
      </c>
      <c r="E25" s="113" t="s">
        <v>162</v>
      </c>
      <c r="F25" s="109" t="s">
        <v>145</v>
      </c>
      <c r="G25" s="110" t="s">
        <v>125</v>
      </c>
      <c r="H25" s="110" t="s">
        <v>13</v>
      </c>
      <c r="I25" s="135" t="s">
        <v>163</v>
      </c>
      <c r="J25" s="111"/>
    </row>
    <row r="26" spans="2:15" ht="28.8" x14ac:dyDescent="0.55000000000000004">
      <c r="B26" s="130" t="s">
        <v>71</v>
      </c>
      <c r="C26" s="112" t="s">
        <v>68</v>
      </c>
      <c r="D26" s="112" t="s">
        <v>59</v>
      </c>
      <c r="E26" s="113" t="s">
        <v>164</v>
      </c>
      <c r="F26" s="132" t="s">
        <v>145</v>
      </c>
      <c r="G26" s="110" t="s">
        <v>125</v>
      </c>
      <c r="H26" s="110" t="s">
        <v>13</v>
      </c>
      <c r="I26" s="135" t="s">
        <v>165</v>
      </c>
      <c r="J26" s="111"/>
    </row>
    <row r="27" spans="2:15" ht="47.7" thickBot="1" x14ac:dyDescent="0.6">
      <c r="B27" s="124" t="s">
        <v>72</v>
      </c>
      <c r="C27" s="125" t="s">
        <v>68</v>
      </c>
      <c r="D27" s="125" t="s">
        <v>59</v>
      </c>
      <c r="E27" s="126" t="s">
        <v>166</v>
      </c>
      <c r="F27" s="127" t="s">
        <v>145</v>
      </c>
      <c r="G27" s="128" t="s">
        <v>125</v>
      </c>
      <c r="H27" s="128" t="s">
        <v>13</v>
      </c>
      <c r="I27" s="146" t="s">
        <v>183</v>
      </c>
      <c r="J27" s="129"/>
    </row>
    <row r="28" spans="2:15" x14ac:dyDescent="0.55000000000000004">
      <c r="E28" s="93" t="s">
        <v>150</v>
      </c>
      <c r="I28" s="1"/>
    </row>
    <row r="29" spans="2:15" x14ac:dyDescent="0.55000000000000004">
      <c r="B29" s="102"/>
      <c r="E29" s="93"/>
    </row>
    <row r="30" spans="2:15" hidden="1" x14ac:dyDescent="0.55000000000000004">
      <c r="B30" s="133"/>
      <c r="C30" s="133"/>
    </row>
    <row r="31" spans="2:15" hidden="1" x14ac:dyDescent="0.55000000000000004">
      <c r="B31" s="133"/>
      <c r="C31" s="133"/>
    </row>
    <row r="32" spans="2:15" x14ac:dyDescent="0.55000000000000004">
      <c r="B32" s="133"/>
      <c r="C32" s="133"/>
    </row>
  </sheetData>
  <mergeCells count="11">
    <mergeCell ref="B9:B10"/>
    <mergeCell ref="C9:C10"/>
    <mergeCell ref="D9:D10"/>
    <mergeCell ref="B8:F8"/>
    <mergeCell ref="G8:H8"/>
    <mergeCell ref="I8:I10"/>
    <mergeCell ref="J8:J10"/>
    <mergeCell ref="H9:H10"/>
    <mergeCell ref="E9:E10"/>
    <mergeCell ref="F9:F10"/>
    <mergeCell ref="G9:G10"/>
  </mergeCells>
  <pageMargins left="0.23622047244094491" right="0.23622047244094491" top="0.74803149606299213" bottom="0.74803149606299213" header="0.31496062992125984" footer="0.31496062992125984"/>
  <pageSetup paperSize="8"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A5A62C9D3EDB964595FC22EDDB3E7BF7" ma:contentTypeVersion="12" ma:contentTypeDescription="Create a new document." ma:contentTypeScope="" ma:versionID="81c1bd9290117154adf316c841524671">
  <xsd:schema xmlns:xsd="http://www.w3.org/2001/XMLSchema" xmlns:xs="http://www.w3.org/2001/XMLSchema" xmlns:p="http://schemas.microsoft.com/office/2006/metadata/properties" xmlns:ns2="1343f0a7-48af-402b-8652-2ea7068c8026" xmlns:ns3="760bb7d8-d09f-4bd6-b246-edeed278529f" targetNamespace="http://schemas.microsoft.com/office/2006/metadata/properties" ma:root="true" ma:fieldsID="1932aa0dd2fd7f7031775cd24d55f7a8" ns2:_="" ns3:_="">
    <xsd:import namespace="1343f0a7-48af-402b-8652-2ea7068c8026"/>
    <xsd:import namespace="760bb7d8-d09f-4bd6-b246-edeed278529f"/>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MediaServiceDateTaken"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343f0a7-48af-402b-8652-2ea7068c802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60bb7d8-d09f-4bd6-b246-edeed278529f"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9F08D3E-C3A4-4F96-9504-EF5470470564}">
  <ds:schemaRefs>
    <ds:schemaRef ds:uri="http://schemas.microsoft.com/sharepoint/v3/contenttype/forms"/>
  </ds:schemaRefs>
</ds:datastoreItem>
</file>

<file path=customXml/itemProps2.xml><?xml version="1.0" encoding="utf-8"?>
<ds:datastoreItem xmlns:ds="http://schemas.openxmlformats.org/officeDocument/2006/customXml" ds:itemID="{159A2E6D-1197-4F42-B37C-EB566702691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343f0a7-48af-402b-8652-2ea7068c8026"/>
    <ds:schemaRef ds:uri="760bb7d8-d09f-4bd6-b246-edeed278529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B2A7ACB-9C20-4D71-A9E8-C3905595BE14}">
  <ds:schemaRefs>
    <ds:schemaRef ds:uri="http://purl.org/dc/terms/"/>
    <ds:schemaRef ds:uri="http://schemas.microsoft.com/office/2006/metadata/properties"/>
    <ds:schemaRef ds:uri="http://schemas.microsoft.com/office/2006/documentManagement/types"/>
    <ds:schemaRef ds:uri="http://schemas.openxmlformats.org/package/2006/metadata/core-properties"/>
    <ds:schemaRef ds:uri="http://schemas.microsoft.com/office/infopath/2007/PartnerControls"/>
    <ds:schemaRef ds:uri="http://purl.org/dc/elements/1.1/"/>
    <ds:schemaRef ds:uri="http://www.w3.org/XML/1998/namespace"/>
    <ds:schemaRef ds:uri="760bb7d8-d09f-4bd6-b246-edeed278529f"/>
    <ds:schemaRef ds:uri="1343f0a7-48af-402b-8652-2ea7068c8026"/>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Risk Mitigations</vt:lpstr>
      <vt:lpstr>Introduction</vt:lpstr>
      <vt:lpstr>Lookup Tables</vt:lpstr>
      <vt:lpstr>1. Consequence Score</vt:lpstr>
      <vt:lpstr>2. Likelihood Score</vt:lpstr>
      <vt:lpstr>3. Risk Assessment</vt:lpstr>
      <vt:lpstr>Likelihood Questions (ref)</vt:lpstr>
      <vt:lpstr>Produced_water</vt:lpstr>
      <vt:lpstr>Source</vt:lpstr>
      <vt:lpstr>Source1</vt:lpstr>
      <vt:lpstr>Water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Robert Hough</dc:creator>
  <cp:lastModifiedBy>Julia Weissenberger</cp:lastModifiedBy>
  <cp:lastPrinted>2019-10-03T17:21:14Z</cp:lastPrinted>
  <dcterms:created xsi:type="dcterms:W3CDTF">2019-07-31T14:27:43Z</dcterms:created>
  <dcterms:modified xsi:type="dcterms:W3CDTF">2023-06-12T20:16:09Z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0x010100A5A62C9D3EDB964595FC22EDDB3E7BF7</vt:lpwstr>
  </property>
</Properties>
</file>